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0-NEW FSA Exams/March 2026/CP 312/"/>
    </mc:Choice>
  </mc:AlternateContent>
  <xr:revisionPtr revIDLastSave="1" documentId="8_{A5051A09-A686-47C5-9C4E-8F8741885A32}" xr6:coauthVersionLast="47" xr6:coauthVersionMax="47" xr10:uidLastSave="{D06655E6-14A7-4092-8656-7C22EB8A828A}"/>
  <bookViews>
    <workbookView xWindow="2652" yWindow="2652" windowWidth="17280" windowHeight="8880" xr2:uid="{0FCCE807-6618-BE42-83A9-059AD65FEA04}"/>
  </bookViews>
  <sheets>
    <sheet name="Q3 part c)" sheetId="1" r:id="rId1"/>
    <sheet name="Q4 part d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D20" i="2"/>
  <c r="D25" i="2" s="1"/>
  <c r="E20" i="2"/>
  <c r="E25" i="2" s="1"/>
  <c r="F20" i="2"/>
  <c r="F25" i="2" s="1"/>
  <c r="G20" i="2"/>
  <c r="G25" i="2" s="1"/>
  <c r="H20" i="2"/>
  <c r="H25" i="2" s="1"/>
  <c r="C20" i="2"/>
  <c r="C25" i="2" s="1"/>
  <c r="D19" i="2"/>
  <c r="E19" i="2" s="1"/>
  <c r="F19" i="2" s="1"/>
  <c r="G19" i="2" s="1"/>
  <c r="H19" i="2" s="1"/>
  <c r="H27" i="2" s="1"/>
  <c r="G27" i="2" l="1"/>
  <c r="F27" i="2"/>
  <c r="E27" i="2"/>
  <c r="D27" i="2"/>
  <c r="H29" i="2" s="1"/>
  <c r="D168" i="1" l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167" i="1"/>
  <c r="E168" i="1" s="1"/>
  <c r="E169" i="1" s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168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C90" i="1"/>
  <c r="B167" i="1"/>
  <c r="D90" i="1"/>
  <c r="B90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91" i="1"/>
  <c r="E92" i="1" s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91" i="1"/>
  <c r="E170" i="1" l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93" i="1"/>
  <c r="J168" i="1" l="1"/>
  <c r="E94" i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l="1"/>
  <c r="E121" i="1" l="1"/>
  <c r="E122" i="1" l="1"/>
  <c r="E123" i="1" l="1"/>
  <c r="E124" i="1" l="1"/>
  <c r="E125" i="1" l="1"/>
  <c r="E126" i="1" l="1"/>
  <c r="E127" i="1" l="1"/>
  <c r="E128" i="1" l="1"/>
  <c r="E129" i="1" l="1"/>
  <c r="E130" i="1" l="1"/>
  <c r="E131" i="1" l="1"/>
  <c r="E132" i="1" l="1"/>
  <c r="E133" i="1" l="1"/>
  <c r="E134" i="1" l="1"/>
  <c r="E135" i="1" l="1"/>
  <c r="E136" i="1" l="1"/>
  <c r="E137" i="1" l="1"/>
  <c r="E138" i="1" l="1"/>
  <c r="E139" i="1" l="1"/>
  <c r="E140" i="1" l="1"/>
  <c r="E141" i="1" l="1"/>
  <c r="E142" i="1" l="1"/>
  <c r="E143" i="1" l="1"/>
  <c r="E144" i="1" l="1"/>
  <c r="E145" i="1" l="1"/>
  <c r="E146" i="1" l="1"/>
  <c r="E147" i="1" l="1"/>
  <c r="E148" i="1" l="1"/>
  <c r="E149" i="1" l="1"/>
  <c r="E150" i="1" l="1"/>
  <c r="E151" i="1" l="1"/>
  <c r="E152" i="1" l="1"/>
  <c r="E153" i="1" l="1"/>
  <c r="E154" i="1" l="1"/>
  <c r="E155" i="1" l="1"/>
  <c r="E156" i="1" l="1"/>
  <c r="E157" i="1" l="1"/>
  <c r="E158" i="1" l="1"/>
  <c r="J91" i="1" s="1"/>
</calcChain>
</file>

<file path=xl/sharedStrings.xml><?xml version="1.0" encoding="utf-8"?>
<sst xmlns="http://schemas.openxmlformats.org/spreadsheetml/2006/main" count="74" uniqueCount="57">
  <si>
    <t>t=0 projection as of 12/31/2025:</t>
  </si>
  <si>
    <t>Proj Year</t>
  </si>
  <si>
    <t>Date</t>
  </si>
  <si>
    <t>Premium</t>
  </si>
  <si>
    <t>Death Benefit</t>
  </si>
  <si>
    <t>Surrender Benefit</t>
  </si>
  <si>
    <t>Policy Expense</t>
  </si>
  <si>
    <t>Portfolio Rate</t>
  </si>
  <si>
    <t>(i)</t>
  </si>
  <si>
    <t>(ii)</t>
  </si>
  <si>
    <t>Trade</t>
  </si>
  <si>
    <t>Notional Amount</t>
  </si>
  <si>
    <t>Year 0</t>
  </si>
  <si>
    <t>A</t>
  </si>
  <si>
    <t>B</t>
  </si>
  <si>
    <t>C</t>
  </si>
  <si>
    <t>D</t>
  </si>
  <si>
    <t>E</t>
  </si>
  <si>
    <t xml:space="preserve"> </t>
  </si>
  <si>
    <t>(d) In the previous quarter, the counterparty on an interest rate swap used to hedge the fair value GLWB liability defaulted. This highlighted a limitation of the model, as the counterparty risk has not historically been factored in the projection.</t>
  </si>
  <si>
    <t>You are given the following average risk-neutral projection results for default exposure on a block of hedges with a single counterparty:</t>
  </si>
  <si>
    <r>
      <t>i.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Times New Roman"/>
        <family val="1"/>
      </rPr>
      <t>(1 point) Calculate the annual exposure to this counterparty with netting.</t>
    </r>
  </si>
  <si>
    <r>
      <t>ii.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(2 points) 	Calculate the net reduction in market value to the counterparty due to default losses, assuming:</t>
    </r>
  </si>
  <si>
    <t xml:space="preserve"> i=0.07,</t>
  </si>
  <si>
    <t>The expected loss rate is 25bp in all years.</t>
  </si>
  <si>
    <t>Question 4</t>
  </si>
  <si>
    <t>Question 3</t>
  </si>
  <si>
    <t>(c) You are given projection output from the ULSG proxy model for both a t=0 projection and an inner-loop from an outer-inner loop projection.</t>
  </si>
  <si>
    <t>Inner-loop projection at 12/31/2028:</t>
  </si>
  <si>
    <t>(i)     (1 point) Calculate the t=0 projection's gross premium reserve on December 31, 2028.</t>
  </si>
  <si>
    <t>(ii)    (1 point) Calculate the inner-loop projection's gross premium reserve on December 31, 2028.</t>
  </si>
  <si>
    <t>(iii)   (1 point) Explain the impact on the projected profit margin if BOS Life were to use the t=0 values for this product rather than the inner-loop values.</t>
  </si>
  <si>
    <t>Portfolio rate</t>
  </si>
  <si>
    <t>Step 2 = derive the discount rate factor</t>
  </si>
  <si>
    <t xml:space="preserve">Step 3 = calculate the GPR = PV (liability CFs) </t>
  </si>
  <si>
    <t>1- Insurance Liablity CF</t>
  </si>
  <si>
    <t>2 - Discount rate factor</t>
  </si>
  <si>
    <t>3 - t=0 projection's GPR on Dec 31, 2028 =</t>
  </si>
  <si>
    <t>Step 1  = calculate the insurance liability CFs based on t=0 projection</t>
  </si>
  <si>
    <t>Note:  response for  part (iii) is to be provided in the Word Document</t>
  </si>
  <si>
    <t>Step 1  = calculate the insurance liability CFs based on inner-loop projection</t>
  </si>
  <si>
    <t>3 - inner-loop projection's GPR on Dec 31, 2028 =</t>
  </si>
  <si>
    <t>Note: Formatting errors (extra space beside '1.13%') were corrected before grading.</t>
  </si>
  <si>
    <t xml:space="preserve">Year </t>
  </si>
  <si>
    <t>Annual exposure with netting</t>
  </si>
  <si>
    <t>Discount rate</t>
  </si>
  <si>
    <t>Discount factor</t>
  </si>
  <si>
    <t>The net reduction in market value to the countery party due to default loss = PV (Loss) =</t>
  </si>
  <si>
    <t>Answer for part (c) (i)</t>
  </si>
  <si>
    <t>Answer for part (c) (ii)</t>
  </si>
  <si>
    <t>Answer for part (d) (i)</t>
  </si>
  <si>
    <t>Answer for part (d) (ii)</t>
  </si>
  <si>
    <t>Expected Loss = Exposure x Expected Loss Rate</t>
  </si>
  <si>
    <t xml:space="preserve">Expected Loss rate </t>
  </si>
  <si>
    <t>Note: Assuming loss occurs at the begin of the year</t>
  </si>
  <si>
    <t>Note: Full credit was awarded to other approaches that yielded the correct answer.</t>
  </si>
  <si>
    <t>Note: Full credit was awarded to other methods with correct formula but alternative cash flow timing.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</si>
</sst>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1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4" fillId="2" borderId="0" xfId="3" applyFont="1" applyFill="1"/>
    <xf numFmtId="0" fontId="5" fillId="2" borderId="0" xfId="3" applyFont="1" applyFill="1"/>
    <xf numFmtId="0" fontId="5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10" fontId="4" fillId="2" borderId="1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 vertical="center"/>
    </xf>
    <xf numFmtId="14" fontId="5" fillId="2" borderId="2" xfId="2" applyNumberFormat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10" fontId="5" fillId="2" borderId="2" xfId="2" applyNumberFormat="1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 vertical="center" wrapText="1"/>
    </xf>
    <xf numFmtId="14" fontId="5" fillId="2" borderId="2" xfId="3" applyNumberFormat="1" applyFont="1" applyFill="1" applyBorder="1" applyAlignment="1">
      <alignment horizontal="center" vertical="center"/>
    </xf>
    <xf numFmtId="14" fontId="5" fillId="2" borderId="2" xfId="3" applyNumberFormat="1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14" fontId="5" fillId="2" borderId="3" xfId="3" applyNumberFormat="1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10" fontId="5" fillId="2" borderId="3" xfId="2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 vertical="center" indent="6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vertical="center" wrapText="1"/>
    </xf>
    <xf numFmtId="10" fontId="5" fillId="2" borderId="7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indent="12"/>
    </xf>
    <xf numFmtId="0" fontId="4" fillId="2" borderId="0" xfId="0" applyFont="1" applyFill="1"/>
    <xf numFmtId="0" fontId="5" fillId="2" borderId="0" xfId="0" applyFont="1" applyFill="1" applyAlignment="1">
      <alignment horizontal="left" vertical="center" indent="8"/>
    </xf>
    <xf numFmtId="0" fontId="5" fillId="2" borderId="0" xfId="0" applyFont="1" applyFill="1" applyAlignment="1">
      <alignment horizontal="left" indent="27"/>
    </xf>
    <xf numFmtId="4" fontId="5" fillId="2" borderId="0" xfId="3" applyNumberFormat="1" applyFont="1" applyFill="1"/>
    <xf numFmtId="4" fontId="0" fillId="0" borderId="0" xfId="0" applyNumberFormat="1"/>
    <xf numFmtId="14" fontId="0" fillId="0" borderId="0" xfId="0" applyNumberFormat="1"/>
    <xf numFmtId="0" fontId="5" fillId="0" borderId="0" xfId="3" applyFont="1"/>
    <xf numFmtId="0" fontId="1" fillId="0" borderId="0" xfId="0" applyFont="1"/>
    <xf numFmtId="1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/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5" fillId="0" borderId="0" xfId="0" applyFont="1"/>
    <xf numFmtId="14" fontId="8" fillId="0" borderId="0" xfId="0" applyNumberFormat="1" applyFont="1"/>
    <xf numFmtId="165" fontId="8" fillId="0" borderId="0" xfId="0" applyNumberFormat="1" applyFont="1"/>
    <xf numFmtId="10" fontId="8" fillId="0" borderId="0" xfId="0" applyNumberFormat="1" applyFont="1"/>
    <xf numFmtId="164" fontId="8" fillId="0" borderId="0" xfId="0" applyNumberFormat="1" applyFont="1"/>
    <xf numFmtId="165" fontId="8" fillId="3" borderId="0" xfId="1" applyNumberFormat="1" applyFont="1" applyFill="1"/>
    <xf numFmtId="0" fontId="7" fillId="2" borderId="0" xfId="3" applyFont="1" applyFill="1"/>
    <xf numFmtId="0" fontId="9" fillId="2" borderId="0" xfId="3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5" fontId="8" fillId="3" borderId="0" xfId="1" applyNumberFormat="1" applyFont="1" applyFill="1" applyAlignment="1">
      <alignment horizontal="center"/>
    </xf>
    <xf numFmtId="165" fontId="8" fillId="0" borderId="0" xfId="1" applyNumberFormat="1" applyFont="1"/>
    <xf numFmtId="9" fontId="8" fillId="0" borderId="0" xfId="0" applyNumberFormat="1" applyFont="1"/>
    <xf numFmtId="0" fontId="8" fillId="0" borderId="0" xfId="0" applyFont="1" applyAlignment="1">
      <alignment horizontal="left"/>
    </xf>
    <xf numFmtId="0" fontId="0" fillId="4" borderId="0" xfId="0" applyFill="1"/>
    <xf numFmtId="0" fontId="5" fillId="4" borderId="0" xfId="0" applyFont="1" applyFill="1"/>
    <xf numFmtId="2" fontId="8" fillId="3" borderId="0" xfId="0" applyNumberFormat="1" applyFont="1" applyFill="1"/>
    <xf numFmtId="0" fontId="10" fillId="0" borderId="0" xfId="0" applyFont="1"/>
    <xf numFmtId="0" fontId="8" fillId="0" borderId="0" xfId="0" quotePrefix="1" applyFont="1"/>
  </cellXfs>
  <cellStyles count="4">
    <cellStyle name="Comma" xfId="1" builtinId="3"/>
    <cellStyle name="Normal" xfId="0" builtinId="0"/>
    <cellStyle name="Normal 7" xfId="3" xr:uid="{E16AD30F-3567-484A-8B12-D2F69E2C548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93BB-5ABF-DD48-8E07-E39071EC3976}">
  <dimension ref="A1:AA237"/>
  <sheetViews>
    <sheetView tabSelected="1" topLeftCell="A155" workbookViewId="0">
      <selection activeCell="G175" sqref="G175"/>
    </sheetView>
  </sheetViews>
  <sheetFormatPr defaultColWidth="10.59765625" defaultRowHeight="15.6" x14ac:dyDescent="0.3"/>
  <cols>
    <col min="4" max="4" width="12.59765625" bestFit="1" customWidth="1"/>
    <col min="5" max="5" width="16" bestFit="1" customWidth="1"/>
    <col min="6" max="6" width="13.59765625" bestFit="1" customWidth="1"/>
    <col min="7" max="7" width="12.59765625" bestFit="1" customWidth="1"/>
    <col min="12" max="12" width="12.59765625" bestFit="1" customWidth="1"/>
    <col min="13" max="13" width="16" bestFit="1" customWidth="1"/>
    <col min="14" max="14" width="13.59765625" bestFit="1" customWidth="1"/>
    <col min="15" max="15" width="12.59765625" bestFit="1" customWidth="1"/>
  </cols>
  <sheetData>
    <row r="1" spans="1:27" x14ac:dyDescent="0.3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3">
      <c r="A3" s="3"/>
      <c r="B3" s="3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31" customForma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16.2" thickBot="1" x14ac:dyDescent="0.35">
      <c r="A5" s="1" t="s">
        <v>0</v>
      </c>
      <c r="B5" s="2"/>
      <c r="C5" s="2"/>
      <c r="D5" s="2"/>
      <c r="E5" s="2"/>
      <c r="F5" s="2"/>
      <c r="G5" s="2"/>
      <c r="H5" s="2"/>
      <c r="I5" s="1" t="s">
        <v>28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6.2" thickBot="1" x14ac:dyDescent="0.35">
      <c r="A6" s="4" t="s">
        <v>1</v>
      </c>
      <c r="B6" s="5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2"/>
      <c r="I6" s="4" t="s">
        <v>1</v>
      </c>
      <c r="J6" s="5" t="s">
        <v>2</v>
      </c>
      <c r="K6" s="6" t="s">
        <v>3</v>
      </c>
      <c r="L6" s="6" t="s">
        <v>4</v>
      </c>
      <c r="M6" s="6" t="s">
        <v>5</v>
      </c>
      <c r="N6" s="6" t="s">
        <v>6</v>
      </c>
      <c r="O6" s="6" t="s">
        <v>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3">
      <c r="A7" s="7">
        <v>0</v>
      </c>
      <c r="B7" s="8">
        <v>46022</v>
      </c>
      <c r="C7" s="9"/>
      <c r="D7" s="9"/>
      <c r="E7" s="10"/>
      <c r="F7" s="10"/>
      <c r="G7" s="11">
        <v>7.4995999999999993E-2</v>
      </c>
      <c r="H7" s="2"/>
      <c r="I7" s="7">
        <v>3</v>
      </c>
      <c r="J7" s="8">
        <v>47118</v>
      </c>
      <c r="K7" s="9"/>
      <c r="L7" s="9"/>
      <c r="M7" s="10"/>
      <c r="N7" s="10"/>
      <c r="O7" s="11">
        <v>7.3623107902688292E-2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3">
      <c r="A8" s="12">
        <v>1</v>
      </c>
      <c r="B8" s="8">
        <v>46387</v>
      </c>
      <c r="C8" s="10">
        <v>4050</v>
      </c>
      <c r="D8" s="10">
        <v>120.60296770025505</v>
      </c>
      <c r="E8" s="10">
        <v>0</v>
      </c>
      <c r="F8" s="10">
        <v>2841</v>
      </c>
      <c r="G8" s="11">
        <v>7.099599999999999E-2</v>
      </c>
      <c r="H8" s="2"/>
      <c r="I8" s="12">
        <v>4</v>
      </c>
      <c r="J8" s="8">
        <v>47483</v>
      </c>
      <c r="K8" s="10">
        <v>3561.0266591681834</v>
      </c>
      <c r="L8" s="10">
        <v>335.28890259119106</v>
      </c>
      <c r="M8" s="10">
        <v>205.0437731641278</v>
      </c>
      <c r="N8" s="10">
        <v>172.10995781240143</v>
      </c>
      <c r="O8" s="11">
        <v>6.964518685427995E-2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3">
      <c r="A9" s="12">
        <v>2</v>
      </c>
      <c r="B9" s="8">
        <v>46752</v>
      </c>
      <c r="C9" s="10">
        <v>3856.6945179534505</v>
      </c>
      <c r="D9" s="10">
        <v>147.36461802213768</v>
      </c>
      <c r="E9" s="10">
        <v>0</v>
      </c>
      <c r="F9" s="10">
        <v>184.33571390440471</v>
      </c>
      <c r="G9" s="11">
        <v>7.0534229484105954E-2</v>
      </c>
      <c r="H9" s="2"/>
      <c r="I9" s="12">
        <v>5</v>
      </c>
      <c r="J9" s="8">
        <v>47848</v>
      </c>
      <c r="K9" s="10">
        <v>3460.4572715331219</v>
      </c>
      <c r="L9" s="10">
        <v>368.84744236953452</v>
      </c>
      <c r="M9" s="10">
        <v>262.21904094609602</v>
      </c>
      <c r="N9" s="10">
        <v>168.15745911489952</v>
      </c>
      <c r="O9" s="11">
        <v>6.6879348758983076E-2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3">
      <c r="A10" s="7">
        <v>3</v>
      </c>
      <c r="B10" s="13">
        <v>47118</v>
      </c>
      <c r="C10" s="10">
        <v>3710.9195821269413</v>
      </c>
      <c r="D10" s="10">
        <v>235.85159419849282</v>
      </c>
      <c r="E10" s="10">
        <v>105.46403533630303</v>
      </c>
      <c r="F10" s="10">
        <v>178.5833318800149</v>
      </c>
      <c r="G10" s="11">
        <v>6.9618930781101984E-2</v>
      </c>
      <c r="H10" s="2"/>
      <c r="I10" s="7">
        <v>6</v>
      </c>
      <c r="J10" s="13">
        <v>48213</v>
      </c>
      <c r="K10" s="10">
        <v>3379.6765410868052</v>
      </c>
      <c r="L10" s="10">
        <v>397.36046713636432</v>
      </c>
      <c r="M10" s="10">
        <v>277.8946241083986</v>
      </c>
      <c r="N10" s="10">
        <v>164.99442997615932</v>
      </c>
      <c r="O10" s="11">
        <v>6.4745285546046832E-2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3">
      <c r="A11" s="7">
        <v>4</v>
      </c>
      <c r="B11" s="13">
        <v>47483</v>
      </c>
      <c r="C11" s="10">
        <v>3588.4663857269807</v>
      </c>
      <c r="D11" s="10">
        <v>338.8901809667903</v>
      </c>
      <c r="E11" s="10">
        <v>206.11197920959691</v>
      </c>
      <c r="F11" s="10">
        <v>173.60870677668521</v>
      </c>
      <c r="G11" s="11">
        <v>6.8575342254553986E-2</v>
      </c>
      <c r="H11" s="2"/>
      <c r="I11" s="7">
        <v>7</v>
      </c>
      <c r="J11" s="13">
        <v>48579</v>
      </c>
      <c r="K11" s="10">
        <v>3317.3699076801986</v>
      </c>
      <c r="L11" s="10">
        <v>426.32667171532529</v>
      </c>
      <c r="M11" s="10">
        <v>353.29364822483996</v>
      </c>
      <c r="N11" s="10">
        <v>162.72066409428649</v>
      </c>
      <c r="O11" s="11">
        <v>6.302281479852978E-2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3">
      <c r="A12" s="9">
        <v>5</v>
      </c>
      <c r="B12" s="14">
        <v>47848</v>
      </c>
      <c r="C12" s="10">
        <v>3487.1140374414686</v>
      </c>
      <c r="D12" s="10">
        <v>372.80830998822984</v>
      </c>
      <c r="E12" s="10">
        <v>262.8942057494761</v>
      </c>
      <c r="F12" s="10">
        <v>169.62577058995916</v>
      </c>
      <c r="G12" s="11">
        <v>6.7470995348683865E-2</v>
      </c>
      <c r="H12" s="2"/>
      <c r="I12" s="9">
        <v>8</v>
      </c>
      <c r="J12" s="14">
        <v>48944</v>
      </c>
      <c r="K12" s="10">
        <v>3255.9231200606173</v>
      </c>
      <c r="L12" s="10">
        <v>481.13984476162182</v>
      </c>
      <c r="M12" s="10">
        <v>428.55055954299007</v>
      </c>
      <c r="N12" s="10">
        <v>160.48021097324437</v>
      </c>
      <c r="O12" s="11">
        <v>6.1582249145601925E-2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3">
      <c r="A13" s="7">
        <v>6</v>
      </c>
      <c r="B13" s="14">
        <v>48213</v>
      </c>
      <c r="C13" s="10">
        <v>3405.702168602626</v>
      </c>
      <c r="D13" s="10">
        <v>401.62647647967663</v>
      </c>
      <c r="E13" s="10">
        <v>277.87406783153926</v>
      </c>
      <c r="F13" s="10">
        <v>166.43833927515158</v>
      </c>
      <c r="G13" s="11">
        <v>6.6345495107666907E-2</v>
      </c>
      <c r="H13" s="2"/>
      <c r="I13" s="7">
        <v>9</v>
      </c>
      <c r="J13" s="14">
        <v>49309</v>
      </c>
      <c r="K13" s="10">
        <v>3195.1154342899822</v>
      </c>
      <c r="L13" s="10">
        <v>542.3357605830829</v>
      </c>
      <c r="M13" s="10">
        <v>503.41831937179319</v>
      </c>
      <c r="N13" s="10">
        <v>158.26213894690125</v>
      </c>
      <c r="O13" s="11">
        <v>6.034477695710485E-2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3">
      <c r="A14" s="7">
        <v>7</v>
      </c>
      <c r="B14" s="14">
        <v>48579</v>
      </c>
      <c r="C14" s="10">
        <v>3342.9061367456361</v>
      </c>
      <c r="D14" s="10">
        <v>430.90242116517481</v>
      </c>
      <c r="E14" s="10">
        <v>352.41638543509123</v>
      </c>
      <c r="F14" s="10">
        <v>164.14786337430161</v>
      </c>
      <c r="G14" s="11">
        <v>6.5239351860781655E-2</v>
      </c>
      <c r="H14" s="2"/>
      <c r="I14" s="7">
        <v>10</v>
      </c>
      <c r="J14" s="14">
        <v>49674</v>
      </c>
      <c r="K14" s="10">
        <v>3134.8848706232475</v>
      </c>
      <c r="L14" s="10">
        <v>605.04655925563202</v>
      </c>
      <c r="M14" s="10">
        <v>577.73209774298971</v>
      </c>
      <c r="N14" s="10">
        <v>156.06320549322464</v>
      </c>
      <c r="O14" s="11">
        <v>5.9261313471604835E-2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3">
      <c r="A15" s="7">
        <v>8</v>
      </c>
      <c r="B15" s="13">
        <v>48944</v>
      </c>
      <c r="C15" s="10">
        <v>3280.9760501593501</v>
      </c>
      <c r="D15" s="10">
        <v>486.30237575133793</v>
      </c>
      <c r="E15" s="10">
        <v>426.5318267632515</v>
      </c>
      <c r="F15" s="10">
        <v>161.89092013886443</v>
      </c>
      <c r="G15" s="11">
        <v>6.4172592410217943E-2</v>
      </c>
      <c r="H15" s="2"/>
      <c r="I15" s="7">
        <v>11</v>
      </c>
      <c r="J15" s="13">
        <v>50040</v>
      </c>
      <c r="K15" s="10">
        <v>3075.209273607144</v>
      </c>
      <c r="L15" s="10">
        <v>669.04798762572511</v>
      </c>
      <c r="M15" s="10">
        <v>654.15338489303156</v>
      </c>
      <c r="N15" s="10">
        <v>153.88209536372381</v>
      </c>
      <c r="O15" s="11">
        <v>5.8285257795155344E-2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3">
      <c r="A16" s="7">
        <v>9</v>
      </c>
      <c r="B16" s="8">
        <v>49309</v>
      </c>
      <c r="C16" s="10">
        <v>3219.6888533997385</v>
      </c>
      <c r="D16" s="10">
        <v>548.15293244627208</v>
      </c>
      <c r="E16" s="10">
        <v>500.00940318202754</v>
      </c>
      <c r="F16" s="10">
        <v>159.65645060384094</v>
      </c>
      <c r="G16" s="11">
        <v>6.31534679821147E-2</v>
      </c>
      <c r="H16" s="2"/>
      <c r="I16" s="7">
        <v>12</v>
      </c>
      <c r="J16" s="8">
        <v>50405</v>
      </c>
      <c r="K16" s="10">
        <v>3016.068660171497</v>
      </c>
      <c r="L16" s="10">
        <v>750.80509486495146</v>
      </c>
      <c r="M16" s="10">
        <v>729.5070479770784</v>
      </c>
      <c r="N16" s="10">
        <v>151.71757499537358</v>
      </c>
      <c r="O16" s="11">
        <v>5.7419782030619253E-2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3">
      <c r="A17" s="7">
        <v>10</v>
      </c>
      <c r="B17" s="8">
        <v>49674</v>
      </c>
      <c r="C17" s="10">
        <v>3158.981960390603</v>
      </c>
      <c r="D17" s="10">
        <v>611.53384022830687</v>
      </c>
      <c r="E17" s="10">
        <v>572.72322041842153</v>
      </c>
      <c r="F17" s="10">
        <v>157.44117535397703</v>
      </c>
      <c r="G17" s="11">
        <v>6.2186182339100435E-2</v>
      </c>
      <c r="H17" s="2"/>
      <c r="I17" s="7">
        <v>13</v>
      </c>
      <c r="J17" s="8">
        <v>50770</v>
      </c>
      <c r="K17" s="10">
        <v>2957.3123639722871</v>
      </c>
      <c r="L17" s="10">
        <v>844.91217397958212</v>
      </c>
      <c r="M17" s="10">
        <v>803.46244142006776</v>
      </c>
      <c r="N17" s="10">
        <v>149.56177495587295</v>
      </c>
      <c r="O17" s="11">
        <v>5.6647297455841863E-2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3">
      <c r="A18" s="7">
        <v>11</v>
      </c>
      <c r="B18" s="14">
        <v>50040</v>
      </c>
      <c r="C18" s="10">
        <v>3098.8330368997704</v>
      </c>
      <c r="D18" s="10">
        <v>676.21829972270586</v>
      </c>
      <c r="E18" s="10">
        <v>647.37834633500199</v>
      </c>
      <c r="F18" s="10">
        <v>155.24376490361468</v>
      </c>
      <c r="G18" s="11">
        <v>6.1257097383950437E-2</v>
      </c>
      <c r="H18" s="2"/>
      <c r="I18" s="7">
        <v>14</v>
      </c>
      <c r="J18" s="14">
        <v>51135</v>
      </c>
      <c r="K18" s="10">
        <v>2898.8353752941989</v>
      </c>
      <c r="L18" s="10">
        <v>930.36644400238026</v>
      </c>
      <c r="M18" s="10">
        <v>876.04884741129047</v>
      </c>
      <c r="N18" s="10">
        <v>147.40897423257357</v>
      </c>
      <c r="O18" s="11">
        <v>5.5952596212036521E-2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3">
      <c r="A19" s="7">
        <v>12</v>
      </c>
      <c r="B19" s="14">
        <v>50405</v>
      </c>
      <c r="C19" s="10">
        <v>3039.2219444702564</v>
      </c>
      <c r="D19" s="10">
        <v>758.84757805270624</v>
      </c>
      <c r="E19" s="10">
        <v>720.79098705790307</v>
      </c>
      <c r="F19" s="10">
        <v>153.06297231896374</v>
      </c>
      <c r="G19" s="11">
        <v>6.0391660439214075E-2</v>
      </c>
      <c r="H19" s="2"/>
      <c r="I19" s="7">
        <v>15</v>
      </c>
      <c r="J19" s="14">
        <v>51501</v>
      </c>
      <c r="K19" s="10">
        <v>2840.7016674735687</v>
      </c>
      <c r="L19" s="10">
        <v>1003.6074011545035</v>
      </c>
      <c r="M19" s="10">
        <v>947.36006808317643</v>
      </c>
      <c r="N19" s="10">
        <v>145.2619606496153</v>
      </c>
      <c r="O19" s="11">
        <v>5.5325028614118435E-2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3">
      <c r="A20" s="7">
        <v>13</v>
      </c>
      <c r="B20" s="14">
        <v>50770</v>
      </c>
      <c r="C20" s="10">
        <v>2979.9964617039886</v>
      </c>
      <c r="D20" s="10">
        <v>853.95751758206336</v>
      </c>
      <c r="E20" s="10">
        <v>792.6580776196331</v>
      </c>
      <c r="F20" s="10">
        <v>150.89083552552611</v>
      </c>
      <c r="G20" s="11">
        <v>5.9587542631200537E-2</v>
      </c>
      <c r="H20" s="2"/>
      <c r="I20" s="7">
        <v>16</v>
      </c>
      <c r="J20" s="14">
        <v>51866</v>
      </c>
      <c r="K20" s="10">
        <v>2783.002429692543</v>
      </c>
      <c r="L20" s="10">
        <v>1084.3452283002377</v>
      </c>
      <c r="M20" s="10">
        <v>1017.1909086455178</v>
      </c>
      <c r="N20" s="10">
        <v>143.12497883284169</v>
      </c>
      <c r="O20" s="11">
        <v>5.4756817265317996E-2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3">
      <c r="A21" s="9">
        <v>14</v>
      </c>
      <c r="B21" s="14">
        <v>51135</v>
      </c>
      <c r="C21" s="10">
        <v>2921.0505162098716</v>
      </c>
      <c r="D21" s="10">
        <v>940.32006237407506</v>
      </c>
      <c r="E21" s="10">
        <v>863.0376050809349</v>
      </c>
      <c r="F21" s="10">
        <v>148.72156594883612</v>
      </c>
      <c r="G21" s="11">
        <v>5.8840530057314551E-2</v>
      </c>
      <c r="H21" s="2"/>
      <c r="I21" s="9">
        <v>17</v>
      </c>
      <c r="J21" s="14">
        <v>52231</v>
      </c>
      <c r="K21" s="10">
        <v>2725.6703967598032</v>
      </c>
      <c r="L21" s="10">
        <v>1183.0382542031202</v>
      </c>
      <c r="M21" s="10">
        <v>1077.5680940945119</v>
      </c>
      <c r="N21" s="10">
        <v>140.99417100569354</v>
      </c>
      <c r="O21" s="11">
        <v>5.4242531856217996E-2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3">
      <c r="A22" s="9">
        <v>15</v>
      </c>
      <c r="B22" s="14">
        <v>51501</v>
      </c>
      <c r="C22" s="10">
        <v>2862.4488300398102</v>
      </c>
      <c r="D22" s="10">
        <v>1014.3366319241361</v>
      </c>
      <c r="E22" s="10">
        <v>932.06317346355195</v>
      </c>
      <c r="F22" s="10">
        <v>146.55798529120563</v>
      </c>
      <c r="G22" s="11">
        <v>5.8147506863818602E-2</v>
      </c>
      <c r="H22" s="2"/>
      <c r="I22" s="9">
        <v>18</v>
      </c>
      <c r="J22" s="14">
        <v>52596</v>
      </c>
      <c r="K22" s="10">
        <v>2668.5562506299948</v>
      </c>
      <c r="L22" s="10">
        <v>1290.8517072751627</v>
      </c>
      <c r="M22" s="10">
        <v>1136.1660263135661</v>
      </c>
      <c r="N22" s="10">
        <v>138.86131546952242</v>
      </c>
      <c r="O22" s="11">
        <v>5.3776260235803709E-2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3">
      <c r="A23" s="9">
        <v>16</v>
      </c>
      <c r="B23" s="14">
        <v>51866</v>
      </c>
      <c r="C23" s="10">
        <v>2804.2836310131033</v>
      </c>
      <c r="D23" s="10">
        <v>1095.9281265474274</v>
      </c>
      <c r="E23" s="10">
        <v>999.54370698772289</v>
      </c>
      <c r="F23" s="10">
        <v>144.40438975448973</v>
      </c>
      <c r="G23" s="11">
        <v>5.7505929281367399E-2</v>
      </c>
      <c r="H23" s="2"/>
      <c r="I23" s="9">
        <v>19</v>
      </c>
      <c r="J23" s="14">
        <v>52962</v>
      </c>
      <c r="K23" s="10">
        <v>2611.5835956445471</v>
      </c>
      <c r="L23" s="10">
        <v>1421.032787941527</v>
      </c>
      <c r="M23" s="10">
        <v>1192.5155620506609</v>
      </c>
      <c r="N23" s="10">
        <v>136.72180457307806</v>
      </c>
      <c r="O23" s="11">
        <v>5.3353771941787372E-2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3">
      <c r="A24" s="9">
        <v>17</v>
      </c>
      <c r="B24" s="14">
        <v>52231</v>
      </c>
      <c r="C24" s="10">
        <v>2746.486997457278</v>
      </c>
      <c r="D24" s="10">
        <v>1195.6639821515457</v>
      </c>
      <c r="E24" s="10">
        <v>1057.459421978529</v>
      </c>
      <c r="F24" s="10">
        <v>142.25687619926927</v>
      </c>
      <c r="G24" s="11">
        <v>5.6913848315918315E-2</v>
      </c>
      <c r="H24" s="2"/>
      <c r="I24" s="9">
        <v>20</v>
      </c>
      <c r="J24" s="14">
        <v>53327</v>
      </c>
      <c r="K24" s="10">
        <v>2554.5719485361319</v>
      </c>
      <c r="L24" s="10">
        <v>1564.5464625996779</v>
      </c>
      <c r="M24" s="10">
        <v>1246.2954618381309</v>
      </c>
      <c r="N24" s="10">
        <v>134.56542592531883</v>
      </c>
      <c r="O24" s="11">
        <v>5.2970892192166004E-2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3">
      <c r="A25" s="9">
        <v>18</v>
      </c>
      <c r="B25" s="14">
        <v>52596</v>
      </c>
      <c r="C25" s="10">
        <v>2688.9080821158182</v>
      </c>
      <c r="D25" s="10">
        <v>1304.6141877236871</v>
      </c>
      <c r="E25" s="10">
        <v>1113.5582409731524</v>
      </c>
      <c r="F25" s="10">
        <v>140.10712486525139</v>
      </c>
      <c r="G25" s="11">
        <v>5.636884466647521E-2</v>
      </c>
      <c r="H25" s="2"/>
      <c r="I25" s="9">
        <v>21</v>
      </c>
      <c r="J25" s="14">
        <v>53692</v>
      </c>
      <c r="K25" s="10">
        <v>2497.415887550766</v>
      </c>
      <c r="L25" s="10">
        <v>1719.8841704114047</v>
      </c>
      <c r="M25" s="10">
        <v>1297.2539402375805</v>
      </c>
      <c r="N25" s="10">
        <v>132.3856785174313</v>
      </c>
      <c r="O25" s="11">
        <v>5.2623454026545106E-2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3">
      <c r="A26" s="9">
        <v>19</v>
      </c>
      <c r="B26" s="14">
        <v>52962</v>
      </c>
      <c r="C26" s="10">
        <v>2631.4697448193392</v>
      </c>
      <c r="D26" s="10">
        <v>1436.166184377553</v>
      </c>
      <c r="E26" s="10">
        <v>1167.3820545110759</v>
      </c>
      <c r="F26" s="10">
        <v>137.95047305030704</v>
      </c>
      <c r="G26" s="11">
        <v>5.5868113070167966E-2</v>
      </c>
      <c r="H26" s="2"/>
      <c r="I26" s="9">
        <v>22</v>
      </c>
      <c r="J26" s="14">
        <v>54057</v>
      </c>
      <c r="K26" s="10">
        <v>2440.0238413194511</v>
      </c>
      <c r="L26" s="10">
        <v>1843.0828806885404</v>
      </c>
      <c r="M26" s="10">
        <v>1345.8612471579427</v>
      </c>
      <c r="N26" s="10">
        <v>130.17661855611982</v>
      </c>
      <c r="O26" s="11">
        <v>5.2467966061920633E-2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3">
      <c r="A27" s="9">
        <v>20</v>
      </c>
      <c r="B27" s="14">
        <v>53327</v>
      </c>
      <c r="C27" s="10">
        <v>2573.9896547481781</v>
      </c>
      <c r="D27" s="10">
        <v>1581.1871347378817</v>
      </c>
      <c r="E27" s="10">
        <v>1218.619884185284</v>
      </c>
      <c r="F27" s="10">
        <v>135.77658555002449</v>
      </c>
      <c r="G27" s="11">
        <v>5.5408810584315078E-2</v>
      </c>
      <c r="H27" s="2"/>
      <c r="I27" s="9">
        <v>23</v>
      </c>
      <c r="J27" s="14">
        <v>54423</v>
      </c>
      <c r="K27" s="10">
        <v>2382.6557097611217</v>
      </c>
      <c r="L27" s="10">
        <v>1974.8603794606422</v>
      </c>
      <c r="M27" s="10">
        <v>1391.9077991770496</v>
      </c>
      <c r="N27" s="10">
        <v>127.95100350466912</v>
      </c>
      <c r="O27" s="11">
        <v>5.2481726451848287E-2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3">
      <c r="A28" s="9">
        <v>21</v>
      </c>
      <c r="B28" s="14">
        <v>53692</v>
      </c>
      <c r="C28" s="10">
        <v>2516.3613532750574</v>
      </c>
      <c r="D28" s="10">
        <v>1738.1509280739349</v>
      </c>
      <c r="E28" s="10">
        <v>1267.0287428519241</v>
      </c>
      <c r="F28" s="10">
        <v>133.57888285705624</v>
      </c>
      <c r="G28" s="11">
        <v>5.4988611208515739E-2</v>
      </c>
      <c r="H28" s="2"/>
      <c r="I28" s="9">
        <v>24</v>
      </c>
      <c r="J28" s="14">
        <v>54788</v>
      </c>
      <c r="K28" s="10">
        <v>2325.2428022254594</v>
      </c>
      <c r="L28" s="10">
        <v>2113.9883199945652</v>
      </c>
      <c r="M28" s="10">
        <v>1435.2040051084775</v>
      </c>
      <c r="N28" s="10">
        <v>125.70414945151923</v>
      </c>
      <c r="O28" s="11">
        <v>5.2642733836331744E-2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3">
      <c r="A29" s="9">
        <v>22</v>
      </c>
      <c r="B29" s="14">
        <v>54057</v>
      </c>
      <c r="C29" s="10">
        <v>2458.4923899693995</v>
      </c>
      <c r="D29" s="10">
        <v>1862.6266508866211</v>
      </c>
      <c r="E29" s="10">
        <v>1313.0900862369353</v>
      </c>
      <c r="F29" s="10">
        <v>131.35134925793335</v>
      </c>
      <c r="G29" s="11">
        <v>5.4769070818213118E-2</v>
      </c>
      <c r="H29" s="2"/>
      <c r="I29" s="9">
        <v>25</v>
      </c>
      <c r="J29" s="14">
        <v>55153</v>
      </c>
      <c r="K29" s="10">
        <v>2267.7274056389174</v>
      </c>
      <c r="L29" s="10">
        <v>2271.5718346142785</v>
      </c>
      <c r="M29" s="10">
        <v>1475.3677472617135</v>
      </c>
      <c r="N29" s="10">
        <v>123.43182992289826</v>
      </c>
      <c r="O29" s="11">
        <v>5.2927748805232717E-2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3">
      <c r="A30" s="9">
        <v>23</v>
      </c>
      <c r="B30" s="14">
        <v>54423</v>
      </c>
      <c r="C30" s="10">
        <v>2400.6455246005166</v>
      </c>
      <c r="D30" s="10">
        <v>1995.764491508706</v>
      </c>
      <c r="E30" s="10">
        <v>1356.8097520370745</v>
      </c>
      <c r="F30" s="10">
        <v>129.10689640732684</v>
      </c>
      <c r="G30" s="11">
        <v>5.4728684632728862E-2</v>
      </c>
      <c r="H30" s="2"/>
      <c r="I30" s="9">
        <v>26</v>
      </c>
      <c r="J30" s="14">
        <v>55518</v>
      </c>
      <c r="K30" s="10">
        <v>2209.9644394874172</v>
      </c>
      <c r="L30" s="10">
        <v>2454.3316989621089</v>
      </c>
      <c r="M30" s="10">
        <v>1512.1273968211353</v>
      </c>
      <c r="N30" s="10">
        <v>121.12489851760476</v>
      </c>
      <c r="O30" s="11">
        <v>5.3316085597030674E-2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3">
      <c r="A31" s="9">
        <v>24</v>
      </c>
      <c r="B31" s="14">
        <v>54788</v>
      </c>
      <c r="C31" s="10">
        <v>2342.7514351554587</v>
      </c>
      <c r="D31" s="10">
        <v>2136.3216230940852</v>
      </c>
      <c r="E31" s="10">
        <v>1398.212440325904</v>
      </c>
      <c r="F31" s="10">
        <v>126.84078431015732</v>
      </c>
      <c r="G31" s="11">
        <v>5.4845115962079222E-2</v>
      </c>
      <c r="H31" s="2"/>
      <c r="I31" s="9">
        <v>27</v>
      </c>
      <c r="J31" s="14">
        <v>55884</v>
      </c>
      <c r="K31" s="10">
        <v>2151.7578765531225</v>
      </c>
      <c r="L31" s="10">
        <v>2667.9002678940856</v>
      </c>
      <c r="M31" s="10">
        <v>1545.0963774936865</v>
      </c>
      <c r="N31" s="10">
        <v>118.77112211028368</v>
      </c>
      <c r="O31" s="11">
        <v>5.3786692917805926E-2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3">
      <c r="A32" s="9">
        <v>25</v>
      </c>
      <c r="B32" s="14">
        <v>55153</v>
      </c>
      <c r="C32" s="10">
        <v>2284.7519034832494</v>
      </c>
      <c r="D32" s="10">
        <v>2295.5186384727544</v>
      </c>
      <c r="E32" s="10">
        <v>1437.1207624266017</v>
      </c>
      <c r="F32" s="10">
        <v>124.54873601249719</v>
      </c>
      <c r="G32" s="11">
        <v>5.5096694810487942E-2</v>
      </c>
      <c r="H32" s="2"/>
      <c r="I32" s="9">
        <v>28</v>
      </c>
      <c r="J32" s="14">
        <v>56249</v>
      </c>
      <c r="K32" s="10">
        <v>2092.8702964064746</v>
      </c>
      <c r="L32" s="10">
        <v>2911.0590983585953</v>
      </c>
      <c r="M32" s="10">
        <v>1573.879438357169</v>
      </c>
      <c r="N32" s="10">
        <v>116.35559378767434</v>
      </c>
      <c r="O32" s="11">
        <v>5.4322324419367761E-2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3">
      <c r="A33" s="9">
        <v>26</v>
      </c>
      <c r="B33" s="14">
        <v>55518</v>
      </c>
      <c r="C33" s="10">
        <v>2226.500433967667</v>
      </c>
      <c r="D33" s="10">
        <v>2480.1440393514854</v>
      </c>
      <c r="E33" s="10">
        <v>1473.2194956391309</v>
      </c>
      <c r="F33" s="10">
        <v>122.22149518046271</v>
      </c>
      <c r="G33" s="11">
        <v>5.5460083740451201E-2</v>
      </c>
      <c r="H33" s="2"/>
      <c r="I33" s="9">
        <v>29</v>
      </c>
      <c r="J33" s="14">
        <v>56614</v>
      </c>
      <c r="K33" s="10">
        <v>2033.0781301498491</v>
      </c>
      <c r="L33" s="10">
        <v>3187.603977353584</v>
      </c>
      <c r="M33" s="10">
        <v>1597.9809877551641</v>
      </c>
      <c r="N33" s="10">
        <v>113.86371937704691</v>
      </c>
      <c r="O33" s="11">
        <v>5.4905832073509526E-2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3">
      <c r="A34" s="9">
        <v>27</v>
      </c>
      <c r="B34" s="14">
        <v>55884</v>
      </c>
      <c r="C34" s="10">
        <v>2167.7990700720638</v>
      </c>
      <c r="D34" s="10">
        <v>2695.8850095766657</v>
      </c>
      <c r="E34" s="10">
        <v>1506.0623636178755</v>
      </c>
      <c r="F34" s="10">
        <v>119.84668150955549</v>
      </c>
      <c r="G34" s="11">
        <v>5.5914893292672276E-2</v>
      </c>
      <c r="H34" s="2"/>
      <c r="I34" s="9">
        <v>30</v>
      </c>
      <c r="J34" s="14">
        <v>56979</v>
      </c>
      <c r="K34" s="10">
        <v>1972.1315135194527</v>
      </c>
      <c r="L34" s="10">
        <v>3497.3419799476574</v>
      </c>
      <c r="M34" s="10">
        <v>1616.8624628496987</v>
      </c>
      <c r="N34" s="10">
        <v>111.27895286946544</v>
      </c>
      <c r="O34" s="11">
        <v>5.5522275766762337E-2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3">
      <c r="A35" s="9">
        <v>28</v>
      </c>
      <c r="B35" s="14">
        <v>56249</v>
      </c>
      <c r="C35" s="10">
        <v>2108.4080594683396</v>
      </c>
      <c r="D35" s="10">
        <v>2941.5045511062694</v>
      </c>
      <c r="E35" s="10">
        <v>1535.1856233363869</v>
      </c>
      <c r="F35" s="10">
        <v>117.40920885763499</v>
      </c>
      <c r="G35" s="11">
        <v>5.6442321732587113E-2</v>
      </c>
      <c r="H35" s="2"/>
      <c r="I35" s="9">
        <v>31</v>
      </c>
      <c r="J35" s="14">
        <v>57345</v>
      </c>
      <c r="K35" s="10">
        <v>1909.786490220944</v>
      </c>
      <c r="L35" s="10">
        <v>3833.8458721077309</v>
      </c>
      <c r="M35" s="10">
        <v>1630.0474498642754</v>
      </c>
      <c r="N35" s="10">
        <v>70.388812637324648</v>
      </c>
      <c r="O35" s="11">
        <v>5.6158415647155888E-2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3">
      <c r="A36" s="9">
        <v>29</v>
      </c>
      <c r="B36" s="14">
        <v>56614</v>
      </c>
      <c r="C36" s="10">
        <v>2048.1016898338025</v>
      </c>
      <c r="D36" s="10">
        <v>3220.831138059641</v>
      </c>
      <c r="E36" s="10">
        <v>1560.018182322148</v>
      </c>
      <c r="F36" s="10">
        <v>114.89430835553777</v>
      </c>
      <c r="G36" s="11">
        <v>5.702374855949284E-2</v>
      </c>
      <c r="H36" s="2"/>
      <c r="I36" s="9">
        <v>32</v>
      </c>
      <c r="J36" s="14">
        <v>57710</v>
      </c>
      <c r="K36" s="10">
        <v>1845.8545227303762</v>
      </c>
      <c r="L36" s="10">
        <v>4205.4331710166589</v>
      </c>
      <c r="M36" s="10">
        <v>1636.868302238609</v>
      </c>
      <c r="N36" s="10">
        <v>68.849257339831439</v>
      </c>
      <c r="O36" s="11">
        <v>5.6802454461669746E-2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3">
      <c r="A37" s="9">
        <v>30</v>
      </c>
      <c r="B37" s="14">
        <v>56979</v>
      </c>
      <c r="C37" s="10">
        <v>1986.6277308572478</v>
      </c>
      <c r="D37" s="10">
        <v>3533.6608939932948</v>
      </c>
      <c r="E37" s="10">
        <v>1579.9434496483161</v>
      </c>
      <c r="F37" s="10">
        <v>112.2852369080636</v>
      </c>
      <c r="G37" s="11">
        <v>5.7643774705240486E-2</v>
      </c>
      <c r="H37" s="2"/>
      <c r="I37" s="9">
        <v>33</v>
      </c>
      <c r="J37" s="14">
        <v>58075</v>
      </c>
      <c r="K37" s="10">
        <v>1780.0841800493513</v>
      </c>
      <c r="L37" s="10">
        <v>4617.6525215098509</v>
      </c>
      <c r="M37" s="10">
        <v>1636.5044594604176</v>
      </c>
      <c r="N37" s="10">
        <v>67.204415803228216</v>
      </c>
      <c r="O37" s="11">
        <v>5.7443523687756244E-2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3">
      <c r="A38" s="9">
        <v>31</v>
      </c>
      <c r="B38" s="14">
        <v>57345</v>
      </c>
      <c r="C38" s="10">
        <v>1923.7399887576239</v>
      </c>
      <c r="D38" s="10">
        <v>3873.4892434482972</v>
      </c>
      <c r="E38" s="10">
        <v>1594.4076244524617</v>
      </c>
      <c r="F38" s="10">
        <v>71.090245324841163</v>
      </c>
      <c r="G38" s="11">
        <v>5.8287378656255558E-2</v>
      </c>
      <c r="H38" s="2"/>
      <c r="I38" s="9">
        <v>34</v>
      </c>
      <c r="J38" s="14">
        <v>58440</v>
      </c>
      <c r="K38" s="10">
        <v>1712.1842737191816</v>
      </c>
      <c r="L38" s="10">
        <v>5077.6825550896046</v>
      </c>
      <c r="M38" s="10">
        <v>1627.9517583552426</v>
      </c>
      <c r="N38" s="10">
        <v>65.438884757111694</v>
      </c>
      <c r="O38" s="11">
        <v>5.8070647450028483E-2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3">
      <c r="A39" s="9">
        <v>32</v>
      </c>
      <c r="B39" s="14">
        <v>57710</v>
      </c>
      <c r="C39" s="10">
        <v>1859.2483431826931</v>
      </c>
      <c r="D39" s="10">
        <v>4248.7073500752704</v>
      </c>
      <c r="E39" s="10">
        <v>1602.6635860421782</v>
      </c>
      <c r="F39" s="10">
        <v>69.534462667658232</v>
      </c>
      <c r="G39" s="11">
        <v>5.8942675932841797E-2</v>
      </c>
      <c r="H39" s="2"/>
      <c r="I39" s="9">
        <v>35</v>
      </c>
      <c r="J39" s="14">
        <v>58806</v>
      </c>
      <c r="K39" s="10">
        <v>1641.8115817350542</v>
      </c>
      <c r="L39" s="10">
        <v>5604.1359134840104</v>
      </c>
      <c r="M39" s="10">
        <v>1609.8199810611529</v>
      </c>
      <c r="N39" s="10">
        <v>63.534490618830532</v>
      </c>
      <c r="O39" s="11">
        <v>5.8673570604983814E-2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3">
      <c r="A40" s="9">
        <v>33</v>
      </c>
      <c r="B40" s="14">
        <v>58075</v>
      </c>
      <c r="C40" s="10">
        <v>1792.8992219082597</v>
      </c>
      <c r="D40" s="10">
        <v>4664.9042741044068</v>
      </c>
      <c r="E40" s="10">
        <v>1603.8151408320673</v>
      </c>
      <c r="F40" s="10">
        <v>67.871927036579251</v>
      </c>
      <c r="G40" s="11">
        <v>5.959660696695205E-2</v>
      </c>
      <c r="H40" s="2"/>
      <c r="I40" s="9">
        <v>36</v>
      </c>
      <c r="J40" s="14">
        <v>59171</v>
      </c>
      <c r="K40" s="10">
        <v>1568.4807644212067</v>
      </c>
      <c r="L40" s="10">
        <v>6182.0934655132542</v>
      </c>
      <c r="M40" s="10">
        <v>1580.8991163499368</v>
      </c>
      <c r="N40" s="10">
        <v>61.466586841914236</v>
      </c>
      <c r="O40" s="11">
        <v>5.9241814667146828E-2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3">
      <c r="A41" s="9">
        <v>34</v>
      </c>
      <c r="B41" s="14">
        <v>58440</v>
      </c>
      <c r="C41" s="10">
        <v>1724.3990110854738</v>
      </c>
      <c r="D41" s="10">
        <v>5129.3101095603606</v>
      </c>
      <c r="E41" s="10">
        <v>1596.7809387642299</v>
      </c>
      <c r="F41" s="10">
        <v>66.087044214269795</v>
      </c>
      <c r="G41" s="11">
        <v>6.0237872307757352E-2</v>
      </c>
      <c r="H41" s="2"/>
      <c r="I41" s="9">
        <v>37</v>
      </c>
      <c r="J41" s="14">
        <v>59536</v>
      </c>
      <c r="K41" s="10">
        <v>1491.8337057219148</v>
      </c>
      <c r="L41" s="10">
        <v>6714.4805843303366</v>
      </c>
      <c r="M41" s="10">
        <v>1541.5651731027581</v>
      </c>
      <c r="N41" s="10">
        <v>59.214333158602351</v>
      </c>
      <c r="O41" s="11">
        <v>5.9771682345922804E-2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3">
      <c r="A42" s="9">
        <v>35</v>
      </c>
      <c r="B42" s="14">
        <v>58806</v>
      </c>
      <c r="C42" s="10">
        <v>1653.4016962120695</v>
      </c>
      <c r="D42" s="10">
        <v>5660.6965199296974</v>
      </c>
      <c r="E42" s="10">
        <v>1580.0935063205641</v>
      </c>
      <c r="F42" s="10">
        <v>64.161418774228778</v>
      </c>
      <c r="G42" s="11">
        <v>6.0854336232570527E-2</v>
      </c>
      <c r="H42" s="2"/>
      <c r="I42" s="9">
        <v>38</v>
      </c>
      <c r="J42" s="14">
        <v>59901</v>
      </c>
      <c r="K42" s="10">
        <v>1412.2911007615346</v>
      </c>
      <c r="L42" s="10">
        <v>7177.2214831962128</v>
      </c>
      <c r="M42" s="10">
        <v>1492.5902071937426</v>
      </c>
      <c r="N42" s="10">
        <v>56.78714916499078</v>
      </c>
      <c r="O42" s="11">
        <v>6.0261183391729249E-2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3">
      <c r="A43" s="9">
        <v>36</v>
      </c>
      <c r="B43" s="14">
        <v>59171</v>
      </c>
      <c r="C43" s="10">
        <v>1579.4179284486279</v>
      </c>
      <c r="D43" s="10">
        <v>6243.952380436659</v>
      </c>
      <c r="E43" s="10">
        <v>1552.4662022863215</v>
      </c>
      <c r="F43" s="10">
        <v>62.070105777017417</v>
      </c>
      <c r="G43" s="11">
        <v>6.1435476048972024E-2</v>
      </c>
      <c r="H43" s="2"/>
      <c r="I43" s="9">
        <v>39</v>
      </c>
      <c r="J43" s="14">
        <v>60267</v>
      </c>
      <c r="K43" s="10">
        <v>1330.4578836295614</v>
      </c>
      <c r="L43" s="10">
        <v>7646.8051678865559</v>
      </c>
      <c r="M43" s="10">
        <v>1433.4520958092771</v>
      </c>
      <c r="N43" s="10">
        <v>54.202495780911292</v>
      </c>
      <c r="O43" s="11">
        <v>6.0701952336687216E-2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3">
      <c r="A44" s="9">
        <v>37</v>
      </c>
      <c r="B44" s="14">
        <v>59536</v>
      </c>
      <c r="C44" s="10">
        <v>1502.0871806691669</v>
      </c>
      <c r="D44" s="10">
        <v>6780.9929966747413</v>
      </c>
      <c r="E44" s="10">
        <v>1514.2181358225032</v>
      </c>
      <c r="F44" s="10">
        <v>59.792026755384384</v>
      </c>
      <c r="G44" s="11">
        <v>6.1977464774508675E-2</v>
      </c>
      <c r="H44" s="2"/>
      <c r="I44" s="9">
        <v>40</v>
      </c>
      <c r="J44" s="14">
        <v>60632</v>
      </c>
      <c r="K44" s="10">
        <v>1246.3196834387111</v>
      </c>
      <c r="L44" s="10">
        <v>8308.1828685246674</v>
      </c>
      <c r="M44" s="10">
        <v>1360.4780149716994</v>
      </c>
      <c r="N44" s="10">
        <v>51.453246950910916</v>
      </c>
      <c r="O44" s="11">
        <v>6.1068273352092882E-2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3">
      <c r="A45" s="9">
        <v>38</v>
      </c>
      <c r="B45" s="14">
        <v>59901</v>
      </c>
      <c r="C45" s="10">
        <v>1421.8358174916698</v>
      </c>
      <c r="D45" s="10">
        <v>7247.4916752112749</v>
      </c>
      <c r="E45" s="10">
        <v>1466.0834734676057</v>
      </c>
      <c r="F45" s="10">
        <v>57.336765685825938</v>
      </c>
      <c r="G45" s="11">
        <v>6.2477423283209342E-2</v>
      </c>
      <c r="H45" s="2"/>
      <c r="I45" s="9">
        <v>41</v>
      </c>
      <c r="J45" s="14">
        <v>60997</v>
      </c>
      <c r="K45" s="10">
        <v>1158.3904926650973</v>
      </c>
      <c r="L45" s="10">
        <v>8943.8721053081499</v>
      </c>
      <c r="M45" s="10">
        <v>1273.5674547826848</v>
      </c>
      <c r="N45" s="10">
        <v>48.470368254451941</v>
      </c>
      <c r="O45" s="11">
        <v>6.1345438498284756E-2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3">
      <c r="A46" s="9">
        <v>39</v>
      </c>
      <c r="B46" s="14">
        <v>60267</v>
      </c>
      <c r="C46" s="10">
        <v>1339.2763400613155</v>
      </c>
      <c r="D46" s="10">
        <v>7720.6744291496325</v>
      </c>
      <c r="E46" s="10">
        <v>1407.5104959505672</v>
      </c>
      <c r="F46" s="10">
        <v>54.722059318960291</v>
      </c>
      <c r="G46" s="11">
        <v>6.2925795287703132E-2</v>
      </c>
      <c r="H46" s="2"/>
      <c r="I46" s="9">
        <v>42</v>
      </c>
      <c r="J46" s="14">
        <v>61362</v>
      </c>
      <c r="K46" s="10">
        <v>1066.9410888613895</v>
      </c>
      <c r="L46" s="10">
        <v>9355.9175126703267</v>
      </c>
      <c r="M46" s="10">
        <v>1175.9552330635001</v>
      </c>
      <c r="N46" s="10">
        <v>45.255621242719947</v>
      </c>
      <c r="O46" s="11">
        <v>6.153105952433064E-2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3">
      <c r="A47" s="9">
        <v>40</v>
      </c>
      <c r="B47" s="14">
        <v>60632</v>
      </c>
      <c r="C47" s="10">
        <v>1254.3959468344624</v>
      </c>
      <c r="D47" s="10">
        <v>8387.2074313576886</v>
      </c>
      <c r="E47" s="10">
        <v>1334.7810449182377</v>
      </c>
      <c r="F47" s="10">
        <v>51.940752256829974</v>
      </c>
      <c r="G47" s="11">
        <v>6.329537392347466E-2</v>
      </c>
      <c r="H47" s="2"/>
      <c r="I47" s="9">
        <v>43</v>
      </c>
      <c r="J47" s="14">
        <v>61728</v>
      </c>
      <c r="K47" s="10">
        <v>973.81288926110642</v>
      </c>
      <c r="L47" s="10">
        <v>9708.2501872801786</v>
      </c>
      <c r="M47" s="10">
        <v>1068.2669194318719</v>
      </c>
      <c r="N47" s="10">
        <v>41.878490802696206</v>
      </c>
      <c r="O47" s="11">
        <v>6.1601050572761558E-2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3">
      <c r="A48" s="9">
        <v>41</v>
      </c>
      <c r="B48" s="14">
        <v>60997</v>
      </c>
      <c r="C48" s="10">
        <v>1165.696524224257</v>
      </c>
      <c r="D48" s="10">
        <v>9027.3908546585317</v>
      </c>
      <c r="E48" s="10">
        <v>1247.7610087685212</v>
      </c>
      <c r="F48" s="10">
        <v>48.923020443427525</v>
      </c>
      <c r="G48" s="11">
        <v>6.3569805523421258E-2</v>
      </c>
      <c r="H48" s="2"/>
      <c r="I48" s="9">
        <v>44</v>
      </c>
      <c r="J48" s="14">
        <v>62093</v>
      </c>
      <c r="K48" s="10">
        <v>879.51048164611461</v>
      </c>
      <c r="L48" s="10">
        <v>9972.3144953346909</v>
      </c>
      <c r="M48" s="10">
        <v>951.66371097203194</v>
      </c>
      <c r="N48" s="10">
        <v>38.354159968090968</v>
      </c>
      <c r="O48" s="11">
        <v>6.1601050572761558E-2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3">
      <c r="A49" s="9">
        <v>42</v>
      </c>
      <c r="B49" s="14">
        <v>61362</v>
      </c>
      <c r="C49" s="10">
        <v>1073.4546017812461</v>
      </c>
      <c r="D49" s="10">
        <v>9441.3864576876658</v>
      </c>
      <c r="E49" s="10">
        <v>1149.6792244573592</v>
      </c>
      <c r="F49" s="10">
        <v>45.670771039134976</v>
      </c>
      <c r="G49" s="11">
        <v>6.3744973614926065E-2</v>
      </c>
      <c r="H49" s="2"/>
      <c r="I49" s="9">
        <v>45</v>
      </c>
      <c r="J49" s="14">
        <v>62458</v>
      </c>
      <c r="K49" s="10">
        <v>784.75687638481043</v>
      </c>
      <c r="L49" s="10">
        <v>10081.355468801814</v>
      </c>
      <c r="M49" s="10">
        <v>828.51516321596023</v>
      </c>
      <c r="N49" s="10">
        <v>34.708427069518613</v>
      </c>
      <c r="O49" s="11">
        <v>6.1601050572761558E-2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3">
      <c r="A50" s="9">
        <v>43</v>
      </c>
      <c r="B50" s="14">
        <v>61728</v>
      </c>
      <c r="C50" s="10">
        <v>979.53223247318135</v>
      </c>
      <c r="D50" s="10">
        <v>9794.681575973862</v>
      </c>
      <c r="E50" s="10">
        <v>1041.1691815670931</v>
      </c>
      <c r="F50" s="10">
        <v>42.254496149066128</v>
      </c>
      <c r="G50" s="11">
        <v>6.3793260448248665E-2</v>
      </c>
      <c r="H50" s="2"/>
      <c r="I50" s="9">
        <v>46</v>
      </c>
      <c r="J50" s="14">
        <v>62823</v>
      </c>
      <c r="K50" s="10">
        <v>690.79368388848422</v>
      </c>
      <c r="L50" s="10">
        <v>10001.523421467997</v>
      </c>
      <c r="M50" s="10">
        <v>701.90497541778643</v>
      </c>
      <c r="N50" s="10">
        <v>30.991938092867596</v>
      </c>
      <c r="O50" s="11">
        <v>6.1601050572761558E-2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3">
      <c r="A51" s="9">
        <v>44</v>
      </c>
      <c r="B51" s="14">
        <v>62093</v>
      </c>
      <c r="C51" s="10">
        <v>884.44189375290682</v>
      </c>
      <c r="D51" s="10">
        <v>10058.434716288222</v>
      </c>
      <c r="E51" s="10">
        <v>923.43197974905797</v>
      </c>
      <c r="F51" s="10">
        <v>38.689716280335567</v>
      </c>
      <c r="G51" s="11">
        <v>6.3793260448248665E-2</v>
      </c>
      <c r="H51" s="2"/>
      <c r="I51" s="9">
        <v>47</v>
      </c>
      <c r="J51" s="14">
        <v>63189</v>
      </c>
      <c r="K51" s="10">
        <v>599.11017065153806</v>
      </c>
      <c r="L51" s="10">
        <v>9725.1369071762201</v>
      </c>
      <c r="M51" s="10">
        <v>575.21022446339123</v>
      </c>
      <c r="N51" s="10">
        <v>27.269657460208691</v>
      </c>
      <c r="O51" s="11">
        <v>6.1601050572761558E-2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3">
      <c r="A52" s="9">
        <v>45</v>
      </c>
      <c r="B52" s="14">
        <v>62458</v>
      </c>
      <c r="C52" s="10">
        <v>788.91662253133018</v>
      </c>
      <c r="D52" s="10">
        <v>10165.319987842997</v>
      </c>
      <c r="E52" s="10">
        <v>798.91089281447751</v>
      </c>
      <c r="F52" s="10">
        <v>35.002716393651347</v>
      </c>
      <c r="G52" s="11">
        <v>6.3793260448248665E-2</v>
      </c>
      <c r="H52" s="2"/>
      <c r="I52" s="9">
        <v>48</v>
      </c>
      <c r="J52" s="14">
        <v>63554</v>
      </c>
      <c r="K52" s="10">
        <v>511.23067187360101</v>
      </c>
      <c r="L52" s="10">
        <v>9267.1529975945214</v>
      </c>
      <c r="M52" s="10">
        <v>451.75375118465348</v>
      </c>
      <c r="N52" s="10">
        <v>23.61208447539855</v>
      </c>
      <c r="O52" s="11">
        <v>6.1601050572761558E-2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3">
      <c r="A53" s="9">
        <v>46</v>
      </c>
      <c r="B53" s="14">
        <v>62823</v>
      </c>
      <c r="C53" s="10">
        <v>694.21242384378024</v>
      </c>
      <c r="D53" s="10">
        <v>10081.295129330216</v>
      </c>
      <c r="E53" s="10">
        <v>670.87311362692185</v>
      </c>
      <c r="F53" s="10">
        <v>31.244934251390397</v>
      </c>
      <c r="G53" s="11">
        <v>6.3793260448248665E-2</v>
      </c>
      <c r="H53" s="2"/>
      <c r="I53" s="9">
        <v>49</v>
      </c>
      <c r="J53" s="14">
        <v>63919</v>
      </c>
      <c r="K53" s="10">
        <v>428.53381477270642</v>
      </c>
      <c r="L53" s="10">
        <v>8620.7832568723443</v>
      </c>
      <c r="M53" s="10">
        <v>335.16117478770059</v>
      </c>
      <c r="N53" s="10">
        <v>20.087160318914773</v>
      </c>
      <c r="O53" s="11">
        <v>6.1601050572761558E-2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3">
      <c r="A54" s="9">
        <v>47</v>
      </c>
      <c r="B54" s="14">
        <v>63189</v>
      </c>
      <c r="C54" s="10">
        <v>601.83423946352195</v>
      </c>
      <c r="D54" s="10">
        <v>9798.7814732484003</v>
      </c>
      <c r="E54" s="10">
        <v>542.86990640386682</v>
      </c>
      <c r="F54" s="10">
        <v>27.482276726666456</v>
      </c>
      <c r="G54" s="11">
        <v>6.3793260448248665E-2</v>
      </c>
      <c r="H54" s="2"/>
      <c r="I54" s="9">
        <v>50</v>
      </c>
      <c r="J54" s="14">
        <v>64284</v>
      </c>
      <c r="K54" s="10">
        <v>352.42812466017978</v>
      </c>
      <c r="L54" s="10">
        <v>7824.1214646234885</v>
      </c>
      <c r="M54" s="10">
        <v>228.5434963298394</v>
      </c>
      <c r="N54" s="10">
        <v>16.768389636919018</v>
      </c>
      <c r="O54" s="11">
        <v>6.1601050572761558E-2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3">
      <c r="A55" s="9">
        <v>48</v>
      </c>
      <c r="B55" s="14">
        <v>63554</v>
      </c>
      <c r="C55" s="10">
        <v>513.32098761343104</v>
      </c>
      <c r="D55" s="10">
        <v>9333.0716795998978</v>
      </c>
      <c r="E55" s="10">
        <v>418.36922306419541</v>
      </c>
      <c r="F55" s="10">
        <v>23.786206962539627</v>
      </c>
      <c r="G55" s="11">
        <v>6.3793260448248665E-2</v>
      </c>
      <c r="H55" s="2"/>
      <c r="I55" s="9">
        <v>51</v>
      </c>
      <c r="J55" s="14">
        <v>64650</v>
      </c>
      <c r="K55" s="10">
        <v>283.99431783278675</v>
      </c>
      <c r="L55" s="10">
        <v>6985.8899685460165</v>
      </c>
      <c r="M55" s="10">
        <v>133.48913709328303</v>
      </c>
      <c r="N55" s="10">
        <v>13.717938210323135</v>
      </c>
      <c r="O55" s="11">
        <v>6.1601050572761558E-2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3">
      <c r="A56" s="9">
        <v>49</v>
      </c>
      <c r="B56" s="14">
        <v>63919</v>
      </c>
      <c r="C56" s="10">
        <v>430.06295263602021</v>
      </c>
      <c r="D56" s="10">
        <v>8677.6036633115455</v>
      </c>
      <c r="E56" s="10">
        <v>301.05536488020397</v>
      </c>
      <c r="F56" s="10">
        <v>20.225538383430834</v>
      </c>
      <c r="G56" s="11">
        <v>6.3793260448248665E-2</v>
      </c>
      <c r="H56" s="2"/>
      <c r="I56" s="9">
        <v>52</v>
      </c>
      <c r="J56" s="14">
        <v>65015</v>
      </c>
      <c r="K56" s="10">
        <v>223.42895842853167</v>
      </c>
      <c r="L56" s="10">
        <v>6120.3508637893838</v>
      </c>
      <c r="M56" s="10">
        <v>51.491590642432392</v>
      </c>
      <c r="N56" s="10">
        <v>10.958416089614007</v>
      </c>
      <c r="O56" s="11">
        <v>6.1601050572761558E-2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3">
      <c r="A57" s="9">
        <v>50</v>
      </c>
      <c r="B57" s="14">
        <v>64284</v>
      </c>
      <c r="C57" s="10">
        <v>353.47831161134081</v>
      </c>
      <c r="D57" s="10">
        <v>7871.0731022083137</v>
      </c>
      <c r="E57" s="10">
        <v>194.08876319125071</v>
      </c>
      <c r="F57" s="10">
        <v>16.874619270971873</v>
      </c>
      <c r="G57" s="11">
        <v>6.3793260448248665E-2</v>
      </c>
      <c r="H57" s="2"/>
      <c r="I57" s="9">
        <v>53</v>
      </c>
      <c r="J57" s="14">
        <v>65380</v>
      </c>
      <c r="K57" s="10">
        <v>170.8116693942805</v>
      </c>
      <c r="L57" s="10">
        <v>5201.384788405926</v>
      </c>
      <c r="M57" s="10">
        <v>0</v>
      </c>
      <c r="N57" s="10">
        <v>8.5079594487967309</v>
      </c>
      <c r="O57" s="11">
        <v>7.1621999999999991E-2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3">
      <c r="A58" s="9">
        <v>51</v>
      </c>
      <c r="B58" s="14">
        <v>64650</v>
      </c>
      <c r="C58" s="10">
        <v>284.65247364249302</v>
      </c>
      <c r="D58" s="10">
        <v>7023.1703308959659</v>
      </c>
      <c r="E58" s="10">
        <v>99.120350499730421</v>
      </c>
      <c r="F58" s="10">
        <v>13.796226141346445</v>
      </c>
      <c r="G58" s="11">
        <v>6.3793260448248665E-2</v>
      </c>
      <c r="H58" s="2"/>
      <c r="I58" s="9">
        <v>54</v>
      </c>
      <c r="J58" s="14">
        <v>65745</v>
      </c>
      <c r="K58" s="10">
        <v>126.42854468754912</v>
      </c>
      <c r="L58" s="10">
        <v>4267.6584467109442</v>
      </c>
      <c r="M58" s="10">
        <v>0</v>
      </c>
      <c r="N58" s="10">
        <v>6.3962087457892309</v>
      </c>
      <c r="O58" s="11">
        <v>7.1774000000000004E-2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3">
      <c r="A59" s="9">
        <v>52</v>
      </c>
      <c r="B59" s="14">
        <v>65015</v>
      </c>
      <c r="C59" s="10">
        <v>223.77891006789662</v>
      </c>
      <c r="D59" s="10">
        <v>6148.4006819561946</v>
      </c>
      <c r="E59" s="10">
        <v>17.715010589952133</v>
      </c>
      <c r="F59" s="10">
        <v>11.013092772296748</v>
      </c>
      <c r="G59" s="11">
        <v>6.3793260448248665E-2</v>
      </c>
      <c r="H59" s="2"/>
      <c r="I59" s="9">
        <v>55</v>
      </c>
      <c r="J59" s="14">
        <v>66111</v>
      </c>
      <c r="K59" s="10">
        <v>90.252952321979649</v>
      </c>
      <c r="L59" s="10">
        <v>3363.077003437656</v>
      </c>
      <c r="M59" s="10">
        <v>0</v>
      </c>
      <c r="N59" s="10">
        <v>4.6385070710039491</v>
      </c>
      <c r="O59" s="11">
        <v>7.1913999999999992E-2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3">
      <c r="A60" s="9">
        <v>53</v>
      </c>
      <c r="B60" s="14">
        <v>65380</v>
      </c>
      <c r="C60" s="10">
        <v>170.93226941453057</v>
      </c>
      <c r="D60" s="10">
        <v>5220.7350512130215</v>
      </c>
      <c r="E60" s="10">
        <v>0</v>
      </c>
      <c r="F60" s="10">
        <v>8.5433724990542466</v>
      </c>
      <c r="G60" s="11">
        <v>7.4181999999999998E-2</v>
      </c>
      <c r="H60" s="2"/>
      <c r="I60" s="9">
        <v>56</v>
      </c>
      <c r="J60" s="14">
        <v>66476</v>
      </c>
      <c r="K60" s="10">
        <v>61.909318093737284</v>
      </c>
      <c r="L60" s="10">
        <v>2521.0992133020181</v>
      </c>
      <c r="M60" s="10">
        <v>0</v>
      </c>
      <c r="N60" s="10">
        <v>3.2328194718563918</v>
      </c>
      <c r="O60" s="11">
        <v>7.2038000000000005E-2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3">
      <c r="A61" s="9">
        <v>54</v>
      </c>
      <c r="B61" s="14">
        <v>65745</v>
      </c>
      <c r="C61" s="10">
        <v>126.39303997846027</v>
      </c>
      <c r="D61" s="10">
        <v>4279.3107419974658</v>
      </c>
      <c r="E61" s="10">
        <v>0</v>
      </c>
      <c r="F61" s="10">
        <v>6.4167271273213196</v>
      </c>
      <c r="G61" s="11">
        <v>7.4333999999999997E-2</v>
      </c>
      <c r="H61" s="2"/>
      <c r="I61" s="9">
        <v>57</v>
      </c>
      <c r="J61" s="14">
        <v>66841</v>
      </c>
      <c r="K61" s="10">
        <v>40.762367212836097</v>
      </c>
      <c r="L61" s="10">
        <v>1792.70128586076</v>
      </c>
      <c r="M61" s="10">
        <v>0</v>
      </c>
      <c r="N61" s="10">
        <v>2.1630290917283954</v>
      </c>
      <c r="O61" s="11">
        <v>7.2155999999999984E-2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3">
      <c r="A62" s="9">
        <v>55</v>
      </c>
      <c r="B62" s="14">
        <v>66111</v>
      </c>
      <c r="C62" s="10">
        <v>90.125337066335902</v>
      </c>
      <c r="D62" s="10">
        <v>3368.4371227189063</v>
      </c>
      <c r="E62" s="10">
        <v>0</v>
      </c>
      <c r="F62" s="10">
        <v>4.6482776010709577</v>
      </c>
      <c r="G62" s="11">
        <v>7.4478000000000003E-2</v>
      </c>
      <c r="H62" s="2"/>
      <c r="I62" s="9">
        <v>58</v>
      </c>
      <c r="J62" s="14">
        <v>67206</v>
      </c>
      <c r="K62" s="10">
        <v>25.782260778410073</v>
      </c>
      <c r="L62" s="10">
        <v>1217.5400385324192</v>
      </c>
      <c r="M62" s="10">
        <v>0</v>
      </c>
      <c r="N62" s="10">
        <v>1.3904967149241014</v>
      </c>
      <c r="O62" s="11">
        <v>7.2260000000000005E-2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3">
      <c r="A63" s="9">
        <v>56</v>
      </c>
      <c r="B63" s="14">
        <v>66476</v>
      </c>
      <c r="C63" s="10">
        <v>61.741278935797297</v>
      </c>
      <c r="D63" s="10">
        <v>2521.8293027187219</v>
      </c>
      <c r="E63" s="10">
        <v>0</v>
      </c>
      <c r="F63" s="10">
        <v>3.2355248663384044</v>
      </c>
      <c r="G63" s="11">
        <v>7.4609999999999996E-2</v>
      </c>
      <c r="H63" s="2"/>
      <c r="I63" s="9">
        <v>59</v>
      </c>
      <c r="J63" s="14">
        <v>67572</v>
      </c>
      <c r="K63" s="10">
        <v>15.641583203137269</v>
      </c>
      <c r="L63" s="10">
        <v>788.4290122950257</v>
      </c>
      <c r="M63" s="10">
        <v>0</v>
      </c>
      <c r="N63" s="10">
        <v>0.85751893099204946</v>
      </c>
      <c r="O63" s="11">
        <v>7.2357999999999992E-2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3">
      <c r="A64" s="9">
        <v>57</v>
      </c>
      <c r="B64" s="14">
        <v>66841</v>
      </c>
      <c r="C64" s="10">
        <v>40.591458506059567</v>
      </c>
      <c r="D64" s="10">
        <v>1790.5618959126782</v>
      </c>
      <c r="E64" s="10">
        <v>0</v>
      </c>
      <c r="F64" s="10">
        <v>2.1617056260957632</v>
      </c>
      <c r="G64" s="11">
        <v>7.4728000000000003E-2</v>
      </c>
      <c r="H64" s="2"/>
      <c r="I64" s="9">
        <v>60</v>
      </c>
      <c r="J64" s="14">
        <v>67937</v>
      </c>
      <c r="K64" s="10">
        <v>9.0933403099854786</v>
      </c>
      <c r="L64" s="10">
        <v>486.27886250112948</v>
      </c>
      <c r="M64" s="10">
        <v>0</v>
      </c>
      <c r="N64" s="10">
        <v>0.50683669991564906</v>
      </c>
      <c r="O64" s="11">
        <v>7.2441999999999993E-2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3">
      <c r="A65" s="9">
        <v>58</v>
      </c>
      <c r="B65" s="14">
        <v>67206</v>
      </c>
      <c r="C65" s="10">
        <v>25.631368774056455</v>
      </c>
      <c r="D65" s="10">
        <v>1214.0601468002303</v>
      </c>
      <c r="E65" s="10">
        <v>0</v>
      </c>
      <c r="F65" s="10">
        <v>1.3873781495834112</v>
      </c>
      <c r="G65" s="11">
        <v>7.4842000000000006E-2</v>
      </c>
      <c r="H65" s="2"/>
      <c r="I65" s="9">
        <v>61</v>
      </c>
      <c r="J65" s="14">
        <v>68302</v>
      </c>
      <c r="K65" s="10">
        <v>5.0642780970611181</v>
      </c>
      <c r="L65" s="10">
        <v>285.555343817562</v>
      </c>
      <c r="M65" s="10">
        <v>0</v>
      </c>
      <c r="N65" s="10">
        <v>0.28701912932599388</v>
      </c>
      <c r="O65" s="11">
        <v>7.2520000000000001E-2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3">
      <c r="A66" s="9">
        <v>59</v>
      </c>
      <c r="B66" s="14">
        <v>67572</v>
      </c>
      <c r="C66" s="10">
        <v>15.521025657237534</v>
      </c>
      <c r="D66" s="10">
        <v>784.70867442636484</v>
      </c>
      <c r="E66" s="10">
        <v>0</v>
      </c>
      <c r="F66" s="10">
        <v>0.85402886851892612</v>
      </c>
      <c r="G66" s="11">
        <v>7.4939999999999993E-2</v>
      </c>
      <c r="H66" s="2"/>
      <c r="I66" s="9">
        <v>62</v>
      </c>
      <c r="J66" s="14">
        <v>68667</v>
      </c>
      <c r="K66" s="10">
        <v>2.7031324154264356</v>
      </c>
      <c r="L66" s="10">
        <v>159.71471507972515</v>
      </c>
      <c r="M66" s="10">
        <v>0</v>
      </c>
      <c r="N66" s="10">
        <v>0.15580302580253352</v>
      </c>
      <c r="O66" s="11">
        <v>7.2594000000000006E-2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3">
      <c r="A67" s="9">
        <v>60</v>
      </c>
      <c r="B67" s="14">
        <v>67937</v>
      </c>
      <c r="C67" s="10">
        <v>9.0044998999822603</v>
      </c>
      <c r="D67" s="10">
        <v>482.97838412421669</v>
      </c>
      <c r="E67" s="10">
        <v>0</v>
      </c>
      <c r="F67" s="10">
        <v>0.50374213148611646</v>
      </c>
      <c r="G67" s="11">
        <v>7.5032000000000001E-2</v>
      </c>
      <c r="H67" s="2"/>
      <c r="I67" s="9">
        <v>63</v>
      </c>
      <c r="J67" s="14">
        <v>69033</v>
      </c>
      <c r="K67" s="10">
        <v>1.3847779668732503</v>
      </c>
      <c r="L67" s="10">
        <v>85.197025171951736</v>
      </c>
      <c r="M67" s="10">
        <v>0</v>
      </c>
      <c r="N67" s="10">
        <v>8.1183926347780752E-2</v>
      </c>
      <c r="O67" s="11">
        <v>7.266199999999999E-2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3">
      <c r="A68" s="9">
        <v>61</v>
      </c>
      <c r="B68" s="14">
        <v>68302</v>
      </c>
      <c r="C68" s="10">
        <v>5.003258426276024</v>
      </c>
      <c r="D68" s="10">
        <v>282.96441953833943</v>
      </c>
      <c r="E68" s="10">
        <v>0</v>
      </c>
      <c r="F68" s="10">
        <v>0.28461981433466133</v>
      </c>
      <c r="G68" s="11">
        <v>7.5111999999999998E-2</v>
      </c>
      <c r="H68" s="2"/>
      <c r="I68" s="9">
        <v>64</v>
      </c>
      <c r="J68" s="14">
        <v>69398</v>
      </c>
      <c r="K68" s="10">
        <v>0.68252512687828348</v>
      </c>
      <c r="L68" s="10">
        <v>43.444473731405978</v>
      </c>
      <c r="M68" s="10">
        <v>0</v>
      </c>
      <c r="N68" s="10">
        <v>4.0705718739430019E-2</v>
      </c>
      <c r="O68" s="11">
        <v>7.2721999999999995E-2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3">
      <c r="A69" s="9">
        <v>62</v>
      </c>
      <c r="B69" s="14">
        <v>68667</v>
      </c>
      <c r="C69" s="10">
        <v>2.6637998120252036</v>
      </c>
      <c r="D69" s="10">
        <v>157.86481441890254</v>
      </c>
      <c r="E69" s="10">
        <v>0</v>
      </c>
      <c r="F69" s="10">
        <v>0.15411459468747168</v>
      </c>
      <c r="G69" s="11">
        <v>7.5189999999999993E-2</v>
      </c>
      <c r="H69" s="2"/>
      <c r="I69" s="9">
        <v>65</v>
      </c>
      <c r="J69" s="14">
        <v>69763</v>
      </c>
      <c r="K69" s="10">
        <v>0.32483895408495189</v>
      </c>
      <c r="L69" s="10">
        <v>21.251127076200294</v>
      </c>
      <c r="M69" s="10">
        <v>0</v>
      </c>
      <c r="N69" s="10">
        <v>1.971136740508268E-2</v>
      </c>
      <c r="O69" s="11">
        <v>7.2775999999999993E-2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3">
      <c r="A70" s="9">
        <v>63</v>
      </c>
      <c r="B70" s="14">
        <v>69033</v>
      </c>
      <c r="C70" s="10">
        <v>1.3608556559655316</v>
      </c>
      <c r="D70" s="10">
        <v>83.977414114563814</v>
      </c>
      <c r="E70" s="10">
        <v>0</v>
      </c>
      <c r="F70" s="10">
        <v>8.0084817102788725E-2</v>
      </c>
      <c r="G70" s="11">
        <v>7.5259999999999994E-2</v>
      </c>
      <c r="H70" s="2"/>
      <c r="I70" s="9">
        <v>66</v>
      </c>
      <c r="J70" s="14">
        <v>70128</v>
      </c>
      <c r="K70" s="10">
        <v>0.15003249033429431</v>
      </c>
      <c r="L70" s="10">
        <v>10.018782153465022</v>
      </c>
      <c r="M70" s="10">
        <v>0</v>
      </c>
      <c r="N70" s="10">
        <v>9.2642499112279893E-3</v>
      </c>
      <c r="O70" s="11">
        <v>7.2826000000000002E-2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3">
      <c r="A71" s="9">
        <v>64</v>
      </c>
      <c r="B71" s="14">
        <v>69398</v>
      </c>
      <c r="C71" s="10">
        <v>0.66872742610890723</v>
      </c>
      <c r="D71" s="10">
        <v>42.694426116097716</v>
      </c>
      <c r="E71" s="10">
        <v>0</v>
      </c>
      <c r="F71" s="10">
        <v>4.0035809872601871E-2</v>
      </c>
      <c r="G71" s="11">
        <v>7.5323999999999988E-2</v>
      </c>
      <c r="H71" s="2"/>
      <c r="I71" s="9">
        <v>67</v>
      </c>
      <c r="J71" s="14">
        <v>70494</v>
      </c>
      <c r="K71" s="10">
        <v>6.767494868063112E-2</v>
      </c>
      <c r="L71" s="10">
        <v>4.5797637052946572</v>
      </c>
      <c r="M71" s="10">
        <v>0</v>
      </c>
      <c r="N71" s="10">
        <v>4.2529769205020881E-3</v>
      </c>
      <c r="O71" s="11">
        <v>7.2874000000000008E-2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3">
      <c r="A72" s="9">
        <v>65</v>
      </c>
      <c r="B72" s="14">
        <v>69763</v>
      </c>
      <c r="C72" s="10">
        <v>0.31725177951356681</v>
      </c>
      <c r="D72" s="10">
        <v>20.817284642073787</v>
      </c>
      <c r="E72" s="10">
        <v>0</v>
      </c>
      <c r="F72" s="10">
        <v>1.9325457058780651E-2</v>
      </c>
      <c r="G72" s="11">
        <v>7.5378000000000001E-2</v>
      </c>
      <c r="H72" s="2"/>
      <c r="I72" s="9">
        <v>68</v>
      </c>
      <c r="J72" s="14">
        <v>70859</v>
      </c>
      <c r="K72" s="10">
        <v>3.004373257105887E-2</v>
      </c>
      <c r="L72" s="10">
        <v>2.044474528383271</v>
      </c>
      <c r="M72" s="10">
        <v>0</v>
      </c>
      <c r="N72" s="10">
        <v>1.9218628339132435E-3</v>
      </c>
      <c r="O72" s="11">
        <v>7.2913999999999993E-2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3">
      <c r="A73" s="9">
        <v>66</v>
      </c>
      <c r="B73" s="14">
        <v>70128</v>
      </c>
      <c r="C73" s="10">
        <v>0.14603071786929567</v>
      </c>
      <c r="D73" s="10">
        <v>9.7809262565582209</v>
      </c>
      <c r="E73" s="10">
        <v>0</v>
      </c>
      <c r="F73" s="10">
        <v>9.0523315702539693E-3</v>
      </c>
      <c r="G73" s="11">
        <v>7.5431999999999985E-2</v>
      </c>
      <c r="H73" s="2"/>
      <c r="I73" s="9">
        <v>69</v>
      </c>
      <c r="J73" s="14">
        <v>71224</v>
      </c>
      <c r="K73" s="10">
        <v>1.3247527835559174E-2</v>
      </c>
      <c r="L73" s="10">
        <v>0.90149361966892694</v>
      </c>
      <c r="M73" s="10">
        <v>0</v>
      </c>
      <c r="N73" s="10">
        <v>8.6271909805768E-4</v>
      </c>
      <c r="O73" s="11">
        <v>7.2951999999999989E-2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3">
      <c r="A74" s="9">
        <v>67</v>
      </c>
      <c r="B74" s="14">
        <v>70494</v>
      </c>
      <c r="C74" s="10">
        <v>6.5636123925328527E-2</v>
      </c>
      <c r="D74" s="10">
        <v>4.4551692887269798</v>
      </c>
      <c r="E74" s="10">
        <v>0</v>
      </c>
      <c r="F74" s="10">
        <v>4.1410779666210757E-3</v>
      </c>
      <c r="G74" s="11">
        <v>7.5476000000000001E-2</v>
      </c>
      <c r="H74" s="2"/>
      <c r="I74" s="9">
        <v>70</v>
      </c>
      <c r="J74" s="14">
        <v>71589</v>
      </c>
      <c r="K74" s="10">
        <v>5.8413844997066517E-3</v>
      </c>
      <c r="L74" s="10">
        <v>0.72115858021069768</v>
      </c>
      <c r="M74" s="10">
        <v>0</v>
      </c>
      <c r="N74" s="10">
        <v>3.8732763371763737E-4</v>
      </c>
      <c r="O74" s="11">
        <v>7.2987999999999997E-2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3">
      <c r="A75" s="9">
        <v>68</v>
      </c>
      <c r="B75" s="14">
        <v>70859</v>
      </c>
      <c r="C75" s="10">
        <v>2.9032140764623789E-2</v>
      </c>
      <c r="D75" s="10">
        <v>1.9815864616688643</v>
      </c>
      <c r="E75" s="10">
        <v>0</v>
      </c>
      <c r="F75" s="10">
        <v>1.8645194598688388E-3</v>
      </c>
      <c r="G75" s="11">
        <v>7.5523999999999994E-2</v>
      </c>
      <c r="H75" s="2"/>
      <c r="I75" s="9">
        <v>71</v>
      </c>
      <c r="J75" s="14">
        <v>71955</v>
      </c>
      <c r="K75" s="10">
        <v>0</v>
      </c>
      <c r="L75" s="10">
        <v>0</v>
      </c>
      <c r="M75" s="10">
        <v>0</v>
      </c>
      <c r="N75" s="10">
        <v>0</v>
      </c>
      <c r="O75" s="11">
        <v>7.3018E-2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3">
      <c r="A76" s="9">
        <v>69</v>
      </c>
      <c r="B76" s="14">
        <v>71224</v>
      </c>
      <c r="C76" s="10">
        <v>1.2754117842666633E-2</v>
      </c>
      <c r="D76" s="10">
        <v>0.87053130020482694</v>
      </c>
      <c r="E76" s="10">
        <v>0</v>
      </c>
      <c r="F76" s="10">
        <v>8.3390809346197607E-4</v>
      </c>
      <c r="G76" s="11">
        <v>7.5564000000000006E-2</v>
      </c>
      <c r="H76" s="2"/>
      <c r="I76" s="9">
        <v>72</v>
      </c>
      <c r="J76" s="14">
        <v>72320</v>
      </c>
      <c r="K76" s="10">
        <v>0</v>
      </c>
      <c r="L76" s="10">
        <v>0</v>
      </c>
      <c r="M76" s="10">
        <v>0</v>
      </c>
      <c r="N76" s="10">
        <v>0</v>
      </c>
      <c r="O76" s="11">
        <v>6.6337999999999994E-2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6.2" thickBot="1" x14ac:dyDescent="0.35">
      <c r="A77" s="15">
        <v>70</v>
      </c>
      <c r="B77" s="16">
        <v>71589</v>
      </c>
      <c r="C77" s="17">
        <v>5.603015060564904E-3</v>
      </c>
      <c r="D77" s="17">
        <v>0.69173025439072888</v>
      </c>
      <c r="E77" s="17">
        <v>0</v>
      </c>
      <c r="F77" s="17">
        <v>3.7301935422926976E-4</v>
      </c>
      <c r="G77" s="18">
        <v>7.5597999999999999E-2</v>
      </c>
      <c r="H77" s="2"/>
      <c r="I77" s="15">
        <v>73</v>
      </c>
      <c r="J77" s="16">
        <v>72685</v>
      </c>
      <c r="K77" s="17">
        <v>0</v>
      </c>
      <c r="L77" s="17">
        <v>0</v>
      </c>
      <c r="M77" s="17">
        <v>0</v>
      </c>
      <c r="N77" s="17">
        <v>0</v>
      </c>
      <c r="O77" s="18">
        <v>6.4453999999999997E-2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3">
      <c r="A79" s="2"/>
      <c r="B79" s="2"/>
      <c r="C79" s="2" t="s">
        <v>29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3">
      <c r="A80" s="2"/>
      <c r="B80" s="2"/>
      <c r="C80" s="2" t="s">
        <v>30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3">
      <c r="A81" s="2"/>
      <c r="B81" s="2"/>
      <c r="C81" s="2" t="s">
        <v>31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3">
      <c r="A82" s="2"/>
      <c r="B82" s="2"/>
      <c r="C82" s="50" t="s">
        <v>39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4" spans="1:27" x14ac:dyDescent="0.3">
      <c r="A84" s="1" t="s">
        <v>8</v>
      </c>
      <c r="B84" s="59" t="s">
        <v>48</v>
      </c>
      <c r="C84" s="58"/>
      <c r="D84" s="58"/>
      <c r="E84" s="58"/>
      <c r="F84" s="58"/>
      <c r="G84" s="58"/>
      <c r="H84" s="58"/>
      <c r="I84" s="58"/>
      <c r="J84" s="58"/>
    </row>
    <row r="85" spans="1:27" x14ac:dyDescent="0.3">
      <c r="C85" s="33" t="s">
        <v>38</v>
      </c>
    </row>
    <row r="86" spans="1:27" x14ac:dyDescent="0.3">
      <c r="C86" s="33" t="s">
        <v>33</v>
      </c>
    </row>
    <row r="87" spans="1:27" x14ac:dyDescent="0.3">
      <c r="C87" s="33" t="s">
        <v>34</v>
      </c>
    </row>
    <row r="88" spans="1:27" x14ac:dyDescent="0.3">
      <c r="C88" s="33"/>
    </row>
    <row r="89" spans="1:27" ht="27.6" x14ac:dyDescent="0.3">
      <c r="B89" s="40" t="s">
        <v>2</v>
      </c>
      <c r="C89" s="41" t="s">
        <v>35</v>
      </c>
      <c r="D89" s="40" t="s">
        <v>32</v>
      </c>
      <c r="E89" s="42" t="s">
        <v>36</v>
      </c>
      <c r="F89" s="43"/>
      <c r="G89" s="43"/>
      <c r="H89" s="44"/>
      <c r="I89" s="44"/>
      <c r="J89" s="44"/>
    </row>
    <row r="90" spans="1:27" x14ac:dyDescent="0.3">
      <c r="B90" s="45">
        <f>B9</f>
        <v>46752</v>
      </c>
      <c r="C90" s="46">
        <f>SUM(L8:N8)-K8</f>
        <v>-2848.5840256004631</v>
      </c>
      <c r="D90" s="47">
        <f>G9</f>
        <v>7.0534229484105954E-2</v>
      </c>
      <c r="E90" s="43"/>
      <c r="F90" s="43"/>
      <c r="G90" s="43"/>
      <c r="H90" s="44"/>
      <c r="I90" s="44"/>
      <c r="J90" s="44"/>
    </row>
    <row r="91" spans="1:27" x14ac:dyDescent="0.3">
      <c r="B91" s="45">
        <f>B10</f>
        <v>47118</v>
      </c>
      <c r="C91" s="46">
        <f t="shared" ref="C91:C122" si="0">SUM(D10:F10)-C10</f>
        <v>-3191.0206207121305</v>
      </c>
      <c r="D91" s="47">
        <f>G10</f>
        <v>6.9618930781101984E-2</v>
      </c>
      <c r="E91" s="43">
        <v>1</v>
      </c>
      <c r="F91" s="48"/>
      <c r="G91" s="43" t="s">
        <v>37</v>
      </c>
      <c r="H91" s="44"/>
      <c r="I91" s="44"/>
      <c r="J91" s="49">
        <f>SUMPRODUCT(C92:C158,E92:E158)</f>
        <v>6451.2161222021696</v>
      </c>
    </row>
    <row r="92" spans="1:27" x14ac:dyDescent="0.3">
      <c r="B92" s="35">
        <f t="shared" ref="B92:B155" si="1">B11</f>
        <v>47483</v>
      </c>
      <c r="C92" s="36">
        <f t="shared" si="0"/>
        <v>-2869.8555187739084</v>
      </c>
      <c r="D92" s="37">
        <f t="shared" ref="D92:D155" si="2">G11</f>
        <v>6.8575342254553986E-2</v>
      </c>
      <c r="E92" s="34">
        <f>E91*1/(1+D91)</f>
        <v>0.93491239844618135</v>
      </c>
      <c r="F92" s="38"/>
    </row>
    <row r="93" spans="1:27" x14ac:dyDescent="0.3">
      <c r="B93" s="35">
        <f t="shared" si="1"/>
        <v>47848</v>
      </c>
      <c r="C93" s="36">
        <f t="shared" si="0"/>
        <v>-2681.7857511138036</v>
      </c>
      <c r="D93" s="37">
        <f t="shared" si="2"/>
        <v>6.7470995348683865E-2</v>
      </c>
      <c r="E93" s="34">
        <f t="shared" ref="E93:E156" si="3">E92*1/(1+D92)</f>
        <v>0.8749148155277835</v>
      </c>
      <c r="F93" s="34"/>
      <c r="G93" s="62" t="s">
        <v>56</v>
      </c>
    </row>
    <row r="94" spans="1:27" x14ac:dyDescent="0.3">
      <c r="B94" s="35">
        <f t="shared" si="1"/>
        <v>48213</v>
      </c>
      <c r="C94" s="36">
        <f t="shared" si="0"/>
        <v>-2559.7632850162586</v>
      </c>
      <c r="D94" s="37">
        <f t="shared" si="2"/>
        <v>6.6345495107666907E-2</v>
      </c>
      <c r="E94" s="34">
        <f t="shared" si="3"/>
        <v>0.81961460249512175</v>
      </c>
      <c r="F94" s="34"/>
      <c r="G94" s="39"/>
    </row>
    <row r="95" spans="1:27" x14ac:dyDescent="0.3">
      <c r="B95" s="35">
        <f t="shared" si="1"/>
        <v>48579</v>
      </c>
      <c r="C95" s="36">
        <f t="shared" si="0"/>
        <v>-2395.4394667710685</v>
      </c>
      <c r="D95" s="37">
        <f t="shared" si="2"/>
        <v>6.5239351860781655E-2</v>
      </c>
      <c r="E95" s="34">
        <f t="shared" si="3"/>
        <v>0.76862012007878067</v>
      </c>
      <c r="F95" s="34"/>
      <c r="G95" s="39"/>
    </row>
    <row r="96" spans="1:27" x14ac:dyDescent="0.3">
      <c r="B96" s="35">
        <f t="shared" si="1"/>
        <v>48944</v>
      </c>
      <c r="C96" s="36">
        <f t="shared" si="0"/>
        <v>-2206.2509275058965</v>
      </c>
      <c r="D96" s="37">
        <f t="shared" si="2"/>
        <v>6.4172592410217943E-2</v>
      </c>
      <c r="E96" s="34">
        <f t="shared" si="3"/>
        <v>0.72154686994630779</v>
      </c>
      <c r="F96" s="34"/>
      <c r="G96" s="39"/>
    </row>
    <row r="97" spans="2:7" x14ac:dyDescent="0.3">
      <c r="B97" s="35">
        <f t="shared" si="1"/>
        <v>49309</v>
      </c>
      <c r="C97" s="36">
        <f t="shared" si="0"/>
        <v>-2011.8700671675979</v>
      </c>
      <c r="D97" s="37">
        <f t="shared" si="2"/>
        <v>6.31534679821147E-2</v>
      </c>
      <c r="E97" s="34">
        <f t="shared" si="3"/>
        <v>0.67803556969278289</v>
      </c>
      <c r="F97" s="34"/>
      <c r="G97" s="39"/>
    </row>
    <row r="98" spans="2:7" x14ac:dyDescent="0.3">
      <c r="B98" s="35">
        <f t="shared" si="1"/>
        <v>49674</v>
      </c>
      <c r="C98" s="36">
        <f t="shared" si="0"/>
        <v>-1817.2837243898975</v>
      </c>
      <c r="D98" s="37">
        <f t="shared" si="2"/>
        <v>6.2186182339100435E-2</v>
      </c>
      <c r="E98" s="34">
        <f t="shared" si="3"/>
        <v>0.63775888440613115</v>
      </c>
      <c r="F98" s="34"/>
      <c r="G98" s="39"/>
    </row>
    <row r="99" spans="2:7" x14ac:dyDescent="0.3">
      <c r="B99" s="35">
        <f t="shared" si="1"/>
        <v>50040</v>
      </c>
      <c r="C99" s="36">
        <f t="shared" si="0"/>
        <v>-1619.9926259384479</v>
      </c>
      <c r="D99" s="37">
        <f t="shared" si="2"/>
        <v>6.1257097383950437E-2</v>
      </c>
      <c r="E99" s="34">
        <f t="shared" si="3"/>
        <v>0.60042099493488632</v>
      </c>
      <c r="F99" s="34"/>
      <c r="G99" s="39"/>
    </row>
    <row r="100" spans="2:7" x14ac:dyDescent="0.3">
      <c r="B100" s="35">
        <f t="shared" si="1"/>
        <v>50405</v>
      </c>
      <c r="C100" s="36">
        <f t="shared" si="0"/>
        <v>-1406.5204070406833</v>
      </c>
      <c r="D100" s="37">
        <f t="shared" si="2"/>
        <v>6.0391660439214075E-2</v>
      </c>
      <c r="E100" s="34">
        <f t="shared" si="3"/>
        <v>0.5657639382718409</v>
      </c>
      <c r="F100" s="34"/>
      <c r="G100" s="39"/>
    </row>
    <row r="101" spans="2:7" x14ac:dyDescent="0.3">
      <c r="B101" s="35">
        <f t="shared" si="1"/>
        <v>50770</v>
      </c>
      <c r="C101" s="36">
        <f t="shared" si="0"/>
        <v>-1182.4900309767659</v>
      </c>
      <c r="D101" s="37">
        <f t="shared" si="2"/>
        <v>5.9587542631200537E-2</v>
      </c>
      <c r="E101" s="34">
        <f t="shared" si="3"/>
        <v>0.5335424252935953</v>
      </c>
      <c r="F101" s="34"/>
      <c r="G101" s="39"/>
    </row>
    <row r="102" spans="2:7" x14ac:dyDescent="0.3">
      <c r="B102" s="35">
        <f t="shared" si="1"/>
        <v>51135</v>
      </c>
      <c r="C102" s="36">
        <f t="shared" si="0"/>
        <v>-968.97128280602556</v>
      </c>
      <c r="D102" s="37">
        <f t="shared" si="2"/>
        <v>5.8840530057314551E-2</v>
      </c>
      <c r="E102" s="34">
        <f t="shared" si="3"/>
        <v>0.50353784262948798</v>
      </c>
      <c r="F102" s="34"/>
      <c r="G102" s="39"/>
    </row>
    <row r="103" spans="2:7" x14ac:dyDescent="0.3">
      <c r="B103" s="35">
        <f t="shared" si="1"/>
        <v>51501</v>
      </c>
      <c r="C103" s="36">
        <f t="shared" si="0"/>
        <v>-769.4910393609166</v>
      </c>
      <c r="D103" s="37">
        <f t="shared" si="2"/>
        <v>5.8147506863818602E-2</v>
      </c>
      <c r="E103" s="34">
        <f t="shared" si="3"/>
        <v>0.47555588243513092</v>
      </c>
      <c r="F103" s="34"/>
      <c r="G103" s="39"/>
    </row>
    <row r="104" spans="2:7" x14ac:dyDescent="0.3">
      <c r="B104" s="35">
        <f t="shared" si="1"/>
        <v>51866</v>
      </c>
      <c r="C104" s="36">
        <f t="shared" si="0"/>
        <v>-564.40740772346317</v>
      </c>
      <c r="D104" s="37">
        <f t="shared" si="2"/>
        <v>5.7505929281367399E-2</v>
      </c>
      <c r="E104" s="34">
        <f t="shared" si="3"/>
        <v>0.44942305241034219</v>
      </c>
      <c r="F104" s="34"/>
      <c r="G104" s="39"/>
    </row>
    <row r="105" spans="2:7" x14ac:dyDescent="0.3">
      <c r="B105" s="35">
        <f t="shared" si="1"/>
        <v>52231</v>
      </c>
      <c r="C105" s="36">
        <f t="shared" si="0"/>
        <v>-351.10671712793373</v>
      </c>
      <c r="D105" s="37">
        <f t="shared" si="2"/>
        <v>5.6913848315918315E-2</v>
      </c>
      <c r="E105" s="34">
        <f t="shared" si="3"/>
        <v>0.42498395514032677</v>
      </c>
      <c r="F105" s="34"/>
      <c r="G105" s="39"/>
    </row>
    <row r="106" spans="2:7" x14ac:dyDescent="0.3">
      <c r="B106" s="35">
        <f t="shared" si="1"/>
        <v>52596</v>
      </c>
      <c r="C106" s="36">
        <f t="shared" si="0"/>
        <v>-130.62852855372739</v>
      </c>
      <c r="D106" s="37">
        <f t="shared" si="2"/>
        <v>5.636884466647521E-2</v>
      </c>
      <c r="E106" s="34">
        <f t="shared" si="3"/>
        <v>0.40209895614244645</v>
      </c>
      <c r="F106" s="34"/>
      <c r="G106" s="39"/>
    </row>
    <row r="107" spans="2:7" x14ac:dyDescent="0.3">
      <c r="B107" s="35">
        <f t="shared" si="1"/>
        <v>52962</v>
      </c>
      <c r="C107" s="36">
        <f t="shared" si="0"/>
        <v>110.02896711959693</v>
      </c>
      <c r="D107" s="37">
        <f t="shared" si="2"/>
        <v>5.5868113070167966E-2</v>
      </c>
      <c r="E107" s="34">
        <f t="shared" si="3"/>
        <v>0.38064257401438245</v>
      </c>
      <c r="F107" s="34"/>
      <c r="G107" s="39"/>
    </row>
    <row r="108" spans="2:7" x14ac:dyDescent="0.3">
      <c r="B108" s="35">
        <f t="shared" si="1"/>
        <v>53327</v>
      </c>
      <c r="C108" s="36">
        <f t="shared" si="0"/>
        <v>361.59394972501241</v>
      </c>
      <c r="D108" s="37">
        <f t="shared" si="2"/>
        <v>5.5408810584315078E-2</v>
      </c>
      <c r="E108" s="34">
        <f t="shared" si="3"/>
        <v>0.36050200711865493</v>
      </c>
      <c r="F108" s="34"/>
      <c r="G108" s="39"/>
    </row>
    <row r="109" spans="2:7" x14ac:dyDescent="0.3">
      <c r="B109" s="35">
        <f t="shared" si="1"/>
        <v>53692</v>
      </c>
      <c r="C109" s="36">
        <f t="shared" si="0"/>
        <v>622.39720050785763</v>
      </c>
      <c r="D109" s="37">
        <f t="shared" si="2"/>
        <v>5.4988611208515739E-2</v>
      </c>
      <c r="E109" s="34">
        <f t="shared" si="3"/>
        <v>0.34157570365465029</v>
      </c>
      <c r="F109" s="34"/>
      <c r="G109" s="39"/>
    </row>
    <row r="110" spans="2:7" x14ac:dyDescent="0.3">
      <c r="B110" s="35">
        <f t="shared" si="1"/>
        <v>54057</v>
      </c>
      <c r="C110" s="36">
        <f t="shared" si="0"/>
        <v>848.57569641209011</v>
      </c>
      <c r="D110" s="37">
        <f t="shared" si="2"/>
        <v>5.4769070818213118E-2</v>
      </c>
      <c r="E110" s="34">
        <f t="shared" si="3"/>
        <v>0.3237719346215186</v>
      </c>
      <c r="F110" s="34"/>
      <c r="G110" s="39"/>
    </row>
    <row r="111" spans="2:7" x14ac:dyDescent="0.3">
      <c r="B111" s="35">
        <f t="shared" si="1"/>
        <v>54423</v>
      </c>
      <c r="C111" s="36">
        <f t="shared" si="0"/>
        <v>1081.0356153525909</v>
      </c>
      <c r="D111" s="37">
        <f t="shared" si="2"/>
        <v>5.4728684632728862E-2</v>
      </c>
      <c r="E111" s="34">
        <f t="shared" si="3"/>
        <v>0.30696001957126018</v>
      </c>
      <c r="F111" s="34"/>
      <c r="G111" s="39"/>
    </row>
    <row r="112" spans="2:7" x14ac:dyDescent="0.3">
      <c r="B112" s="35">
        <f t="shared" si="1"/>
        <v>54788</v>
      </c>
      <c r="C112" s="36">
        <f t="shared" si="0"/>
        <v>1318.6234125746878</v>
      </c>
      <c r="D112" s="37">
        <f t="shared" si="2"/>
        <v>5.4845115962079222E-2</v>
      </c>
      <c r="E112" s="34">
        <f t="shared" si="3"/>
        <v>0.29103220955647746</v>
      </c>
      <c r="F112" s="34"/>
      <c r="G112" s="39"/>
    </row>
    <row r="113" spans="2:7" x14ac:dyDescent="0.3">
      <c r="B113" s="35">
        <f t="shared" si="1"/>
        <v>55153</v>
      </c>
      <c r="C113" s="36">
        <f t="shared" si="0"/>
        <v>1572.4362334286038</v>
      </c>
      <c r="D113" s="37">
        <f t="shared" si="2"/>
        <v>5.5096694810487942E-2</v>
      </c>
      <c r="E113" s="34">
        <f t="shared" si="3"/>
        <v>0.27590041907815005</v>
      </c>
      <c r="F113" s="34"/>
      <c r="G113" s="39"/>
    </row>
    <row r="114" spans="2:7" x14ac:dyDescent="0.3">
      <c r="B114" s="35">
        <f t="shared" si="1"/>
        <v>55518</v>
      </c>
      <c r="C114" s="36">
        <f t="shared" si="0"/>
        <v>1849.0845962034118</v>
      </c>
      <c r="D114" s="37">
        <f t="shared" si="2"/>
        <v>5.5460083740451201E-2</v>
      </c>
      <c r="E114" s="34">
        <f t="shared" si="3"/>
        <v>0.26149301806665803</v>
      </c>
      <c r="F114" s="34"/>
      <c r="G114" s="39"/>
    </row>
    <row r="115" spans="2:7" x14ac:dyDescent="0.3">
      <c r="B115" s="35">
        <f t="shared" si="1"/>
        <v>55884</v>
      </c>
      <c r="C115" s="36">
        <f t="shared" si="0"/>
        <v>2153.9949846320324</v>
      </c>
      <c r="D115" s="37">
        <f t="shared" si="2"/>
        <v>5.5914893292672276E-2</v>
      </c>
      <c r="E115" s="34">
        <f t="shared" si="3"/>
        <v>0.24775263612049767</v>
      </c>
      <c r="F115" s="34"/>
      <c r="G115" s="39"/>
    </row>
    <row r="116" spans="2:7" x14ac:dyDescent="0.3">
      <c r="B116" s="35">
        <f t="shared" si="1"/>
        <v>56249</v>
      </c>
      <c r="C116" s="36">
        <f t="shared" si="0"/>
        <v>2485.6913238319516</v>
      </c>
      <c r="D116" s="37">
        <f t="shared" si="2"/>
        <v>5.6442321732587113E-2</v>
      </c>
      <c r="E116" s="34">
        <f t="shared" si="3"/>
        <v>0.23463314865076634</v>
      </c>
      <c r="F116" s="34"/>
      <c r="G116" s="39"/>
    </row>
    <row r="117" spans="2:7" x14ac:dyDescent="0.3">
      <c r="B117" s="35">
        <f t="shared" si="1"/>
        <v>56614</v>
      </c>
      <c r="C117" s="36">
        <f t="shared" si="0"/>
        <v>2847.6419389035241</v>
      </c>
      <c r="D117" s="37">
        <f t="shared" si="2"/>
        <v>5.702374855949284E-2</v>
      </c>
      <c r="E117" s="34">
        <f t="shared" si="3"/>
        <v>0.22209745276577253</v>
      </c>
      <c r="F117" s="34"/>
      <c r="G117" s="39"/>
    </row>
    <row r="118" spans="2:7" x14ac:dyDescent="0.3">
      <c r="B118" s="35">
        <f t="shared" si="1"/>
        <v>56979</v>
      </c>
      <c r="C118" s="36">
        <f t="shared" si="0"/>
        <v>3239.2618496924269</v>
      </c>
      <c r="D118" s="37">
        <f t="shared" si="2"/>
        <v>5.7643774705240486E-2</v>
      </c>
      <c r="E118" s="34">
        <f t="shared" si="3"/>
        <v>0.21011585886168208</v>
      </c>
      <c r="F118" s="34"/>
      <c r="G118" s="39"/>
    </row>
    <row r="119" spans="2:7" x14ac:dyDescent="0.3">
      <c r="B119" s="35">
        <f t="shared" si="1"/>
        <v>57345</v>
      </c>
      <c r="C119" s="36">
        <f t="shared" si="0"/>
        <v>3615.2471244679764</v>
      </c>
      <c r="D119" s="37">
        <f t="shared" si="2"/>
        <v>5.8287378656255558E-2</v>
      </c>
      <c r="E119" s="34">
        <f t="shared" si="3"/>
        <v>0.19866410968120168</v>
      </c>
      <c r="F119" s="34"/>
      <c r="G119" s="39"/>
    </row>
    <row r="120" spans="2:7" x14ac:dyDescent="0.3">
      <c r="B120" s="35">
        <f t="shared" si="1"/>
        <v>57710</v>
      </c>
      <c r="C120" s="36">
        <f t="shared" si="0"/>
        <v>4061.6570556024135</v>
      </c>
      <c r="D120" s="37">
        <f t="shared" si="2"/>
        <v>5.8942675932841797E-2</v>
      </c>
      <c r="E120" s="34">
        <f t="shared" si="3"/>
        <v>0.18772227061183741</v>
      </c>
      <c r="F120" s="34"/>
      <c r="G120" s="39"/>
    </row>
    <row r="121" spans="2:7" x14ac:dyDescent="0.3">
      <c r="B121" s="35">
        <f t="shared" si="1"/>
        <v>58075</v>
      </c>
      <c r="C121" s="36">
        <f t="shared" si="0"/>
        <v>4543.6921200647939</v>
      </c>
      <c r="D121" s="37">
        <f t="shared" si="2"/>
        <v>5.959660696695205E-2</v>
      </c>
      <c r="E121" s="34">
        <f t="shared" si="3"/>
        <v>0.17727330749652664</v>
      </c>
      <c r="F121" s="34"/>
      <c r="G121" s="39"/>
    </row>
    <row r="122" spans="2:7" x14ac:dyDescent="0.3">
      <c r="B122" s="35">
        <f t="shared" si="1"/>
        <v>58440</v>
      </c>
      <c r="C122" s="36">
        <f t="shared" si="0"/>
        <v>5067.7790814533864</v>
      </c>
      <c r="D122" s="37">
        <f t="shared" si="2"/>
        <v>6.0237872307757352E-2</v>
      </c>
      <c r="E122" s="34">
        <f t="shared" si="3"/>
        <v>0.1673026379387563</v>
      </c>
      <c r="F122" s="34"/>
      <c r="G122" s="39"/>
    </row>
    <row r="123" spans="2:7" x14ac:dyDescent="0.3">
      <c r="B123" s="35">
        <f t="shared" si="1"/>
        <v>58806</v>
      </c>
      <c r="C123" s="36">
        <f t="shared" ref="C123:C154" si="4">SUM(D42:F42)-C42</f>
        <v>5651.5497488124211</v>
      </c>
      <c r="D123" s="37">
        <f t="shared" si="2"/>
        <v>6.0854336232570527E-2</v>
      </c>
      <c r="E123" s="34">
        <f t="shared" si="3"/>
        <v>0.15779726635740571</v>
      </c>
      <c r="F123" s="34"/>
      <c r="G123" s="39"/>
    </row>
    <row r="124" spans="2:7" x14ac:dyDescent="0.3">
      <c r="B124" s="35">
        <f t="shared" si="1"/>
        <v>59171</v>
      </c>
      <c r="C124" s="36">
        <f t="shared" si="4"/>
        <v>6279.0707600513697</v>
      </c>
      <c r="D124" s="37">
        <f t="shared" si="2"/>
        <v>6.1435476048972024E-2</v>
      </c>
      <c r="E124" s="34">
        <f t="shared" si="3"/>
        <v>0.1487454601145278</v>
      </c>
      <c r="F124" s="34"/>
      <c r="G124" s="39"/>
    </row>
    <row r="125" spans="2:7" x14ac:dyDescent="0.3">
      <c r="B125" s="35">
        <f t="shared" si="1"/>
        <v>59536</v>
      </c>
      <c r="C125" s="36">
        <f t="shared" si="4"/>
        <v>6852.9159785834618</v>
      </c>
      <c r="D125" s="37">
        <f t="shared" si="2"/>
        <v>6.1977464774508675E-2</v>
      </c>
      <c r="E125" s="34">
        <f t="shared" si="3"/>
        <v>0.14013613024148164</v>
      </c>
      <c r="F125" s="34"/>
      <c r="G125" s="39"/>
    </row>
    <row r="126" spans="2:7" x14ac:dyDescent="0.3">
      <c r="B126" s="35">
        <f t="shared" si="1"/>
        <v>59901</v>
      </c>
      <c r="C126" s="36">
        <f t="shared" si="4"/>
        <v>7349.0760968730374</v>
      </c>
      <c r="D126" s="37">
        <f t="shared" si="2"/>
        <v>6.2477423283209342E-2</v>
      </c>
      <c r="E126" s="34">
        <f t="shared" si="3"/>
        <v>0.13195772498923691</v>
      </c>
      <c r="F126" s="34"/>
      <c r="G126" s="39"/>
    </row>
    <row r="127" spans="2:7" x14ac:dyDescent="0.3">
      <c r="B127" s="35">
        <f t="shared" si="1"/>
        <v>60267</v>
      </c>
      <c r="C127" s="36">
        <f t="shared" si="4"/>
        <v>7843.6306443578442</v>
      </c>
      <c r="D127" s="37">
        <f t="shared" si="2"/>
        <v>6.2925795287703132E-2</v>
      </c>
      <c r="E127" s="34">
        <f t="shared" si="3"/>
        <v>0.12419814491819357</v>
      </c>
      <c r="F127" s="34"/>
      <c r="G127" s="39"/>
    </row>
    <row r="128" spans="2:7" x14ac:dyDescent="0.3">
      <c r="B128" s="35">
        <f t="shared" si="1"/>
        <v>60632</v>
      </c>
      <c r="C128" s="36">
        <f t="shared" si="4"/>
        <v>8519.5332816982955</v>
      </c>
      <c r="D128" s="37">
        <f t="shared" si="2"/>
        <v>6.329537392347466E-2</v>
      </c>
      <c r="E128" s="34">
        <f t="shared" si="3"/>
        <v>0.11684554600970685</v>
      </c>
      <c r="F128" s="34"/>
      <c r="G128" s="39"/>
    </row>
    <row r="129" spans="2:7" x14ac:dyDescent="0.3">
      <c r="B129" s="35">
        <f t="shared" si="1"/>
        <v>60997</v>
      </c>
      <c r="C129" s="36">
        <f t="shared" si="4"/>
        <v>9158.3783596462235</v>
      </c>
      <c r="D129" s="37">
        <f t="shared" si="2"/>
        <v>6.3569805523421258E-2</v>
      </c>
      <c r="E129" s="34">
        <f t="shared" si="3"/>
        <v>0.10989001633530686</v>
      </c>
      <c r="F129" s="34"/>
      <c r="G129" s="39"/>
    </row>
    <row r="130" spans="2:7" x14ac:dyDescent="0.3">
      <c r="B130" s="35">
        <f t="shared" si="1"/>
        <v>61362</v>
      </c>
      <c r="C130" s="36">
        <f t="shared" si="4"/>
        <v>9563.2818514029132</v>
      </c>
      <c r="D130" s="37">
        <f t="shared" si="2"/>
        <v>6.3744973614926065E-2</v>
      </c>
      <c r="E130" s="34">
        <f t="shared" si="3"/>
        <v>0.1033218654427915</v>
      </c>
      <c r="F130" s="34"/>
      <c r="G130" s="39"/>
    </row>
    <row r="131" spans="2:7" x14ac:dyDescent="0.3">
      <c r="B131" s="35">
        <f t="shared" si="1"/>
        <v>61728</v>
      </c>
      <c r="C131" s="36">
        <f t="shared" si="4"/>
        <v>9898.5730212168401</v>
      </c>
      <c r="D131" s="37">
        <f t="shared" si="2"/>
        <v>6.3793260448248665E-2</v>
      </c>
      <c r="E131" s="34">
        <f t="shared" si="3"/>
        <v>9.713029720993431E-2</v>
      </c>
      <c r="F131" s="34"/>
      <c r="G131" s="39"/>
    </row>
    <row r="132" spans="2:7" x14ac:dyDescent="0.3">
      <c r="B132" s="35">
        <f t="shared" si="1"/>
        <v>62093</v>
      </c>
      <c r="C132" s="36">
        <f t="shared" si="4"/>
        <v>10136.114518564709</v>
      </c>
      <c r="D132" s="37">
        <f t="shared" si="2"/>
        <v>6.3793260448248665E-2</v>
      </c>
      <c r="E132" s="34">
        <f t="shared" si="3"/>
        <v>9.1305614371919114E-2</v>
      </c>
      <c r="F132" s="34"/>
      <c r="G132" s="39"/>
    </row>
    <row r="133" spans="2:7" x14ac:dyDescent="0.3">
      <c r="B133" s="35">
        <f t="shared" si="1"/>
        <v>62458</v>
      </c>
      <c r="C133" s="36">
        <f t="shared" si="4"/>
        <v>10210.316974519796</v>
      </c>
      <c r="D133" s="37">
        <f t="shared" si="2"/>
        <v>6.3793260448248665E-2</v>
      </c>
      <c r="E133" s="34">
        <f t="shared" si="3"/>
        <v>8.5830224505695607E-2</v>
      </c>
      <c r="F133" s="34"/>
      <c r="G133" s="39"/>
    </row>
    <row r="134" spans="2:7" x14ac:dyDescent="0.3">
      <c r="B134" s="35">
        <f t="shared" si="1"/>
        <v>62823</v>
      </c>
      <c r="C134" s="36">
        <f t="shared" si="4"/>
        <v>10089.200753364747</v>
      </c>
      <c r="D134" s="37">
        <f t="shared" si="2"/>
        <v>6.3793260448248665E-2</v>
      </c>
      <c r="E134" s="34">
        <f t="shared" si="3"/>
        <v>8.0683181306797788E-2</v>
      </c>
      <c r="F134" s="34"/>
      <c r="G134" s="39"/>
    </row>
    <row r="135" spans="2:7" x14ac:dyDescent="0.3">
      <c r="B135" s="35">
        <f t="shared" si="1"/>
        <v>63189</v>
      </c>
      <c r="C135" s="36">
        <f t="shared" si="4"/>
        <v>9767.2994169154117</v>
      </c>
      <c r="D135" s="37">
        <f t="shared" si="2"/>
        <v>6.3793260448248665E-2</v>
      </c>
      <c r="E135" s="34">
        <f t="shared" si="3"/>
        <v>7.5844794572960963E-2</v>
      </c>
      <c r="F135" s="34"/>
      <c r="G135" s="39"/>
    </row>
    <row r="136" spans="2:7" x14ac:dyDescent="0.3">
      <c r="B136" s="35">
        <f t="shared" si="1"/>
        <v>63554</v>
      </c>
      <c r="C136" s="36">
        <f t="shared" si="4"/>
        <v>9261.9061220132007</v>
      </c>
      <c r="D136" s="37">
        <f t="shared" si="2"/>
        <v>6.3793260448248665E-2</v>
      </c>
      <c r="E136" s="34">
        <f t="shared" si="3"/>
        <v>7.1296554878531912E-2</v>
      </c>
      <c r="F136" s="34"/>
      <c r="G136" s="39"/>
    </row>
    <row r="137" spans="2:7" x14ac:dyDescent="0.3">
      <c r="B137" s="35">
        <f t="shared" si="1"/>
        <v>63919</v>
      </c>
      <c r="C137" s="36">
        <f t="shared" si="4"/>
        <v>8568.8216139391589</v>
      </c>
      <c r="D137" s="37">
        <f t="shared" si="2"/>
        <v>6.3793260448248665E-2</v>
      </c>
      <c r="E137" s="34">
        <f t="shared" si="3"/>
        <v>6.702106276598313E-2</v>
      </c>
      <c r="F137" s="34"/>
      <c r="G137" s="39"/>
    </row>
    <row r="138" spans="2:7" x14ac:dyDescent="0.3">
      <c r="B138" s="35">
        <f t="shared" si="1"/>
        <v>64284</v>
      </c>
      <c r="C138" s="36">
        <f t="shared" si="4"/>
        <v>7728.5581730591966</v>
      </c>
      <c r="D138" s="37">
        <f t="shared" si="2"/>
        <v>6.3793260448248665E-2</v>
      </c>
      <c r="E138" s="34">
        <f t="shared" si="3"/>
        <v>6.3001962183650784E-2</v>
      </c>
      <c r="F138" s="34"/>
      <c r="G138" s="39"/>
    </row>
    <row r="139" spans="2:7" x14ac:dyDescent="0.3">
      <c r="B139" s="35">
        <f t="shared" si="1"/>
        <v>64650</v>
      </c>
      <c r="C139" s="36">
        <f t="shared" si="4"/>
        <v>6851.4344338945502</v>
      </c>
      <c r="D139" s="37">
        <f t="shared" si="2"/>
        <v>6.3793260448248665E-2</v>
      </c>
      <c r="E139" s="34">
        <f t="shared" si="3"/>
        <v>5.9223877915060071E-2</v>
      </c>
      <c r="F139" s="34"/>
      <c r="G139" s="39"/>
    </row>
    <row r="140" spans="2:7" x14ac:dyDescent="0.3">
      <c r="B140" s="35">
        <f t="shared" si="1"/>
        <v>65015</v>
      </c>
      <c r="C140" s="36">
        <f t="shared" si="4"/>
        <v>5953.3498752505466</v>
      </c>
      <c r="D140" s="37">
        <f t="shared" si="2"/>
        <v>6.3793260448248665E-2</v>
      </c>
      <c r="E140" s="34">
        <f t="shared" si="3"/>
        <v>5.5672356760471491E-2</v>
      </c>
      <c r="F140" s="34"/>
      <c r="G140" s="39"/>
    </row>
    <row r="141" spans="2:7" x14ac:dyDescent="0.3">
      <c r="B141" s="35">
        <f t="shared" si="1"/>
        <v>65380</v>
      </c>
      <c r="C141" s="36">
        <f t="shared" si="4"/>
        <v>5058.3461542975456</v>
      </c>
      <c r="D141" s="37">
        <f t="shared" si="2"/>
        <v>7.4181999999999998E-2</v>
      </c>
      <c r="E141" s="34">
        <f t="shared" si="3"/>
        <v>5.2333812245635894E-2</v>
      </c>
      <c r="F141" s="34"/>
      <c r="G141" s="39"/>
    </row>
    <row r="142" spans="2:7" x14ac:dyDescent="0.3">
      <c r="B142" s="35">
        <f t="shared" si="1"/>
        <v>65745</v>
      </c>
      <c r="C142" s="36">
        <f t="shared" si="4"/>
        <v>4159.3344291463263</v>
      </c>
      <c r="D142" s="37">
        <f t="shared" si="2"/>
        <v>7.4333999999999997E-2</v>
      </c>
      <c r="E142" s="34">
        <f t="shared" si="3"/>
        <v>4.8719688326220228E-2</v>
      </c>
      <c r="F142" s="34"/>
      <c r="G142" s="39"/>
    </row>
    <row r="143" spans="2:7" x14ac:dyDescent="0.3">
      <c r="B143" s="35">
        <f t="shared" si="1"/>
        <v>66111</v>
      </c>
      <c r="C143" s="36">
        <f t="shared" si="4"/>
        <v>3282.9600632536412</v>
      </c>
      <c r="D143" s="37">
        <f t="shared" si="2"/>
        <v>7.4478000000000003E-2</v>
      </c>
      <c r="E143" s="34">
        <f t="shared" si="3"/>
        <v>4.5348735426990333E-2</v>
      </c>
      <c r="F143" s="34"/>
      <c r="G143" s="39"/>
    </row>
    <row r="144" spans="2:7" x14ac:dyDescent="0.3">
      <c r="B144" s="35">
        <f t="shared" si="1"/>
        <v>66476</v>
      </c>
      <c r="C144" s="36">
        <f t="shared" si="4"/>
        <v>2463.3235486492631</v>
      </c>
      <c r="D144" s="37">
        <f t="shared" si="2"/>
        <v>7.4609999999999996E-2</v>
      </c>
      <c r="E144" s="34">
        <f t="shared" si="3"/>
        <v>4.220536430433227E-2</v>
      </c>
      <c r="F144" s="34"/>
      <c r="G144" s="39"/>
    </row>
    <row r="145" spans="2:7" x14ac:dyDescent="0.3">
      <c r="B145" s="35">
        <f t="shared" si="1"/>
        <v>66841</v>
      </c>
      <c r="C145" s="36">
        <f t="shared" si="4"/>
        <v>1752.1321430327143</v>
      </c>
      <c r="D145" s="37">
        <f t="shared" si="2"/>
        <v>7.4728000000000003E-2</v>
      </c>
      <c r="E145" s="34">
        <f t="shared" si="3"/>
        <v>3.9275052627774046E-2</v>
      </c>
      <c r="F145" s="34"/>
      <c r="G145" s="39"/>
    </row>
    <row r="146" spans="2:7" x14ac:dyDescent="0.3">
      <c r="B146" s="35">
        <f t="shared" si="1"/>
        <v>67206</v>
      </c>
      <c r="C146" s="36">
        <f t="shared" si="4"/>
        <v>1189.8161561757572</v>
      </c>
      <c r="D146" s="37">
        <f t="shared" si="2"/>
        <v>7.4842000000000006E-2</v>
      </c>
      <c r="E146" s="34">
        <f t="shared" si="3"/>
        <v>3.6544179204202408E-2</v>
      </c>
      <c r="F146" s="34"/>
      <c r="G146" s="39"/>
    </row>
    <row r="147" spans="2:7" x14ac:dyDescent="0.3">
      <c r="B147" s="35">
        <f t="shared" si="1"/>
        <v>67572</v>
      </c>
      <c r="C147" s="36">
        <f t="shared" si="4"/>
        <v>770.04167763764633</v>
      </c>
      <c r="D147" s="37">
        <f t="shared" si="2"/>
        <v>7.4939999999999993E-2</v>
      </c>
      <c r="E147" s="34">
        <f t="shared" si="3"/>
        <v>3.3999582454167593E-2</v>
      </c>
      <c r="F147" s="34"/>
      <c r="G147" s="39"/>
    </row>
    <row r="148" spans="2:7" x14ac:dyDescent="0.3">
      <c r="B148" s="35">
        <f t="shared" si="1"/>
        <v>67937</v>
      </c>
      <c r="C148" s="36">
        <f t="shared" si="4"/>
        <v>474.47762635572053</v>
      </c>
      <c r="D148" s="37">
        <f t="shared" si="2"/>
        <v>7.5032000000000001E-2</v>
      </c>
      <c r="E148" s="34">
        <f t="shared" si="3"/>
        <v>3.1629283917397805E-2</v>
      </c>
      <c r="F148" s="34"/>
      <c r="G148" s="39"/>
    </row>
    <row r="149" spans="2:7" x14ac:dyDescent="0.3">
      <c r="B149" s="35">
        <f t="shared" si="1"/>
        <v>68302</v>
      </c>
      <c r="C149" s="36">
        <f t="shared" si="4"/>
        <v>278.24578092639808</v>
      </c>
      <c r="D149" s="37">
        <f t="shared" si="2"/>
        <v>7.5111999999999998E-2</v>
      </c>
      <c r="E149" s="34">
        <f t="shared" si="3"/>
        <v>2.9421713881445207E-2</v>
      </c>
      <c r="F149" s="34"/>
      <c r="G149" s="39"/>
    </row>
    <row r="150" spans="2:7" x14ac:dyDescent="0.3">
      <c r="B150" s="35">
        <f t="shared" si="1"/>
        <v>68667</v>
      </c>
      <c r="C150" s="36">
        <f t="shared" si="4"/>
        <v>155.35512920156481</v>
      </c>
      <c r="D150" s="37">
        <f t="shared" si="2"/>
        <v>7.5189999999999993E-2</v>
      </c>
      <c r="E150" s="34">
        <f t="shared" si="3"/>
        <v>2.736618499416359E-2</v>
      </c>
      <c r="F150" s="34"/>
      <c r="G150" s="39"/>
    </row>
    <row r="151" spans="2:7" x14ac:dyDescent="0.3">
      <c r="B151" s="35">
        <f t="shared" si="1"/>
        <v>69033</v>
      </c>
      <c r="C151" s="36">
        <f t="shared" si="4"/>
        <v>82.696643275701064</v>
      </c>
      <c r="D151" s="37">
        <f t="shared" si="2"/>
        <v>7.5259999999999994E-2</v>
      </c>
      <c r="E151" s="34">
        <f t="shared" si="3"/>
        <v>2.5452417706790045E-2</v>
      </c>
      <c r="F151" s="34"/>
      <c r="G151" s="39"/>
    </row>
    <row r="152" spans="2:7" x14ac:dyDescent="0.3">
      <c r="B152" s="35">
        <f t="shared" si="1"/>
        <v>69398</v>
      </c>
      <c r="C152" s="36">
        <f t="shared" si="4"/>
        <v>42.065734499861406</v>
      </c>
      <c r="D152" s="37">
        <f t="shared" si="2"/>
        <v>7.5323999999999988E-2</v>
      </c>
      <c r="E152" s="34">
        <f t="shared" si="3"/>
        <v>2.3670942569043806E-2</v>
      </c>
      <c r="F152" s="34"/>
      <c r="G152" s="39"/>
    </row>
    <row r="153" spans="2:7" x14ac:dyDescent="0.3">
      <c r="B153" s="35">
        <f t="shared" si="1"/>
        <v>69763</v>
      </c>
      <c r="C153" s="36">
        <f t="shared" si="4"/>
        <v>20.519358319619002</v>
      </c>
      <c r="D153" s="37">
        <f t="shared" si="2"/>
        <v>7.5378000000000001E-2</v>
      </c>
      <c r="E153" s="34">
        <f t="shared" si="3"/>
        <v>2.2012846889908351E-2</v>
      </c>
      <c r="F153" s="34"/>
      <c r="G153" s="39"/>
    </row>
    <row r="154" spans="2:7" x14ac:dyDescent="0.3">
      <c r="B154" s="35">
        <f t="shared" si="1"/>
        <v>70128</v>
      </c>
      <c r="C154" s="36">
        <f t="shared" si="4"/>
        <v>9.6439478702591792</v>
      </c>
      <c r="D154" s="37">
        <f t="shared" si="2"/>
        <v>7.5431999999999985E-2</v>
      </c>
      <c r="E154" s="34">
        <f t="shared" si="3"/>
        <v>2.0469869097106647E-2</v>
      </c>
      <c r="F154" s="34"/>
      <c r="G154" s="39"/>
    </row>
    <row r="155" spans="2:7" x14ac:dyDescent="0.3">
      <c r="B155" s="35">
        <f t="shared" si="1"/>
        <v>70494</v>
      </c>
      <c r="C155" s="36">
        <f t="shared" ref="C155:C158" si="5">SUM(D74:F74)-C74</f>
        <v>4.3936742427682729</v>
      </c>
      <c r="D155" s="37">
        <f t="shared" si="2"/>
        <v>7.5476000000000001E-2</v>
      </c>
      <c r="E155" s="34">
        <f t="shared" si="3"/>
        <v>1.9034089646864375E-2</v>
      </c>
      <c r="F155" s="34"/>
      <c r="G155" s="39"/>
    </row>
    <row r="156" spans="2:7" x14ac:dyDescent="0.3">
      <c r="B156" s="35">
        <f>B75</f>
        <v>70859</v>
      </c>
      <c r="C156" s="36">
        <f t="shared" si="5"/>
        <v>1.9544188403641094</v>
      </c>
      <c r="D156" s="37">
        <f t="shared" ref="D156:D158" si="6">G75</f>
        <v>7.5523999999999994E-2</v>
      </c>
      <c r="E156" s="34">
        <f t="shared" si="3"/>
        <v>1.7698293264437677E-2</v>
      </c>
      <c r="F156" s="34"/>
      <c r="G156" s="39"/>
    </row>
    <row r="157" spans="2:7" x14ac:dyDescent="0.3">
      <c r="B157" s="35">
        <f>B76</f>
        <v>71224</v>
      </c>
      <c r="C157" s="36">
        <f t="shared" si="5"/>
        <v>0.85861109045562223</v>
      </c>
      <c r="D157" s="37">
        <f t="shared" si="6"/>
        <v>7.5564000000000006E-2</v>
      </c>
      <c r="E157" s="34">
        <f t="shared" ref="E157:E158" si="7">E156*1/(1+D156)</f>
        <v>1.6455507514883609E-2</v>
      </c>
      <c r="F157" s="34"/>
      <c r="G157" s="39"/>
    </row>
    <row r="158" spans="2:7" x14ac:dyDescent="0.3">
      <c r="B158" s="35">
        <f>B77</f>
        <v>71589</v>
      </c>
      <c r="C158" s="36">
        <f t="shared" si="5"/>
        <v>0.68650025868439324</v>
      </c>
      <c r="D158" s="37">
        <f t="shared" si="6"/>
        <v>7.5597999999999999E-2</v>
      </c>
      <c r="E158" s="34">
        <f t="shared" si="7"/>
        <v>1.5299421991516645E-2</v>
      </c>
      <c r="F158" s="34"/>
      <c r="G158" s="39"/>
    </row>
    <row r="159" spans="2:7" x14ac:dyDescent="0.3">
      <c r="B159" s="32"/>
    </row>
    <row r="161" spans="1:10" x14ac:dyDescent="0.3">
      <c r="A161" s="1" t="s">
        <v>9</v>
      </c>
      <c r="B161" s="59" t="s">
        <v>49</v>
      </c>
      <c r="C161" s="58"/>
      <c r="D161" s="58"/>
      <c r="E161" s="58"/>
      <c r="F161" s="58"/>
      <c r="G161" s="58"/>
      <c r="H161" s="58"/>
      <c r="I161" s="58"/>
      <c r="J161" s="58"/>
    </row>
    <row r="162" spans="1:10" x14ac:dyDescent="0.3">
      <c r="C162" s="33" t="s">
        <v>40</v>
      </c>
    </row>
    <row r="163" spans="1:10" x14ac:dyDescent="0.3">
      <c r="C163" s="33" t="s">
        <v>33</v>
      </c>
    </row>
    <row r="164" spans="1:10" x14ac:dyDescent="0.3">
      <c r="C164" s="33" t="s">
        <v>34</v>
      </c>
    </row>
    <row r="165" spans="1:10" x14ac:dyDescent="0.3">
      <c r="C165" s="33"/>
    </row>
    <row r="166" spans="1:10" ht="27.6" x14ac:dyDescent="0.3">
      <c r="B166" s="40" t="s">
        <v>2</v>
      </c>
      <c r="C166" s="41" t="s">
        <v>35</v>
      </c>
      <c r="D166" s="40" t="s">
        <v>32</v>
      </c>
      <c r="E166" s="42" t="s">
        <v>36</v>
      </c>
      <c r="F166" s="43"/>
      <c r="G166" s="43"/>
      <c r="H166" s="44"/>
      <c r="I166" s="44"/>
      <c r="J166" s="44"/>
    </row>
    <row r="167" spans="1:10" x14ac:dyDescent="0.3">
      <c r="B167" s="45">
        <f>J7</f>
        <v>47118</v>
      </c>
      <c r="C167" s="46"/>
      <c r="D167" s="47">
        <f>O7</f>
        <v>7.3623107902688292E-2</v>
      </c>
      <c r="E167" s="43">
        <v>1</v>
      </c>
      <c r="F167" s="43"/>
      <c r="G167" s="43"/>
      <c r="H167" s="44"/>
      <c r="I167" s="44"/>
      <c r="J167" s="44"/>
    </row>
    <row r="168" spans="1:10" x14ac:dyDescent="0.3">
      <c r="B168" s="45">
        <f t="shared" ref="B168:B231" si="8">J8</f>
        <v>47483</v>
      </c>
      <c r="C168" s="46">
        <f t="shared" ref="C168:C199" si="9">SUM(L8:N8)-K8</f>
        <v>-2848.5840256004631</v>
      </c>
      <c r="D168" s="47">
        <f t="shared" ref="D168:D231" si="10">O8</f>
        <v>6.964518685427995E-2</v>
      </c>
      <c r="E168" s="34">
        <f>E167*1/(1+D167)</f>
        <v>0.93142555580187691</v>
      </c>
      <c r="F168" s="48"/>
      <c r="G168" s="43" t="s">
        <v>41</v>
      </c>
      <c r="H168" s="44"/>
      <c r="I168" s="44"/>
      <c r="J168" s="49">
        <f>SUMPRODUCT(C168:C237,E168:E237)</f>
        <v>8337.9082554288561</v>
      </c>
    </row>
    <row r="169" spans="1:10" x14ac:dyDescent="0.3">
      <c r="B169" s="45">
        <f t="shared" si="8"/>
        <v>47848</v>
      </c>
      <c r="C169" s="46">
        <f t="shared" si="9"/>
        <v>-2661.2333291025916</v>
      </c>
      <c r="D169" s="47">
        <f t="shared" si="10"/>
        <v>6.6879348758983076E-2</v>
      </c>
      <c r="E169" s="34">
        <f>E168*1/(1+D168)</f>
        <v>0.87077992520221281</v>
      </c>
      <c r="F169" s="38"/>
    </row>
    <row r="170" spans="1:10" x14ac:dyDescent="0.3">
      <c r="B170" s="45">
        <f t="shared" si="8"/>
        <v>48213</v>
      </c>
      <c r="C170" s="46">
        <f t="shared" si="9"/>
        <v>-2539.4270198658828</v>
      </c>
      <c r="D170" s="47">
        <f t="shared" si="10"/>
        <v>6.4745285546046832E-2</v>
      </c>
      <c r="E170" s="34">
        <f t="shared" ref="E170:E233" si="11">E169*1/(1+D169)</f>
        <v>0.81619343950665335</v>
      </c>
      <c r="F170" s="34"/>
      <c r="G170" s="62" t="s">
        <v>56</v>
      </c>
    </row>
    <row r="171" spans="1:10" x14ac:dyDescent="0.3">
      <c r="B171" s="45">
        <f t="shared" si="8"/>
        <v>48579</v>
      </c>
      <c r="C171" s="46">
        <f t="shared" si="9"/>
        <v>-2375.028923645747</v>
      </c>
      <c r="D171" s="47">
        <f t="shared" si="10"/>
        <v>6.302281479852978E-2</v>
      </c>
      <c r="E171" s="34">
        <f t="shared" si="11"/>
        <v>0.76656215395973737</v>
      </c>
      <c r="F171" s="34"/>
      <c r="G171" s="39"/>
    </row>
    <row r="172" spans="1:10" x14ac:dyDescent="0.3">
      <c r="B172" s="45">
        <f t="shared" si="8"/>
        <v>48944</v>
      </c>
      <c r="C172" s="46">
        <f t="shared" si="9"/>
        <v>-2185.7525047827612</v>
      </c>
      <c r="D172" s="47">
        <f t="shared" si="10"/>
        <v>6.1582249145601925E-2</v>
      </c>
      <c r="E172" s="34">
        <f t="shared" si="11"/>
        <v>0.7211154297803295</v>
      </c>
      <c r="F172" s="34"/>
      <c r="G172" s="39"/>
    </row>
    <row r="173" spans="1:10" x14ac:dyDescent="0.3">
      <c r="B173" s="45">
        <f t="shared" si="8"/>
        <v>49309</v>
      </c>
      <c r="C173" s="46">
        <f t="shared" si="9"/>
        <v>-1991.0992153882048</v>
      </c>
      <c r="D173" s="47">
        <f t="shared" si="10"/>
        <v>6.034477695710485E-2</v>
      </c>
      <c r="E173" s="34">
        <f t="shared" si="11"/>
        <v>0.67928361684712424</v>
      </c>
      <c r="F173" s="34"/>
      <c r="G173" s="39"/>
    </row>
    <row r="174" spans="1:10" x14ac:dyDescent="0.3">
      <c r="B174" s="45">
        <f t="shared" si="8"/>
        <v>49674</v>
      </c>
      <c r="C174" s="46">
        <f t="shared" si="9"/>
        <v>-1796.0430081314012</v>
      </c>
      <c r="D174" s="47">
        <f t="shared" si="10"/>
        <v>5.9261313471604835E-2</v>
      </c>
      <c r="E174" s="34">
        <f t="shared" si="11"/>
        <v>0.640625230216609</v>
      </c>
      <c r="F174" s="34"/>
      <c r="G174" s="39"/>
    </row>
    <row r="175" spans="1:10" x14ac:dyDescent="0.3">
      <c r="B175" s="45">
        <f t="shared" si="8"/>
        <v>50040</v>
      </c>
      <c r="C175" s="46">
        <f t="shared" si="9"/>
        <v>-1598.1258057246637</v>
      </c>
      <c r="D175" s="47">
        <f t="shared" si="10"/>
        <v>5.8285257795155344E-2</v>
      </c>
      <c r="E175" s="34">
        <f t="shared" si="11"/>
        <v>0.60478488364408856</v>
      </c>
      <c r="F175" s="34"/>
      <c r="G175" s="39"/>
    </row>
    <row r="176" spans="1:10" x14ac:dyDescent="0.3">
      <c r="B176" s="45">
        <f t="shared" si="8"/>
        <v>50405</v>
      </c>
      <c r="C176" s="46">
        <f t="shared" si="9"/>
        <v>-1384.0389423340935</v>
      </c>
      <c r="D176" s="47">
        <f t="shared" si="10"/>
        <v>5.7419782030619253E-2</v>
      </c>
      <c r="E176" s="34">
        <f t="shared" si="11"/>
        <v>0.57147624346965287</v>
      </c>
      <c r="F176" s="34"/>
      <c r="G176" s="39"/>
    </row>
    <row r="177" spans="2:7" x14ac:dyDescent="0.3">
      <c r="B177" s="45">
        <f t="shared" si="8"/>
        <v>50770</v>
      </c>
      <c r="C177" s="46">
        <f t="shared" si="9"/>
        <v>-1159.3759736167642</v>
      </c>
      <c r="D177" s="47">
        <f t="shared" si="10"/>
        <v>5.6647297455841863E-2</v>
      </c>
      <c r="E177" s="34">
        <f t="shared" si="11"/>
        <v>0.54044406316308624</v>
      </c>
      <c r="F177" s="34"/>
      <c r="G177" s="39"/>
    </row>
    <row r="178" spans="2:7" x14ac:dyDescent="0.3">
      <c r="B178" s="45">
        <f t="shared" si="8"/>
        <v>51135</v>
      </c>
      <c r="C178" s="46">
        <f t="shared" si="9"/>
        <v>-945.01110964795453</v>
      </c>
      <c r="D178" s="47">
        <f t="shared" si="10"/>
        <v>5.5952596212036521E-2</v>
      </c>
      <c r="E178" s="34">
        <f t="shared" si="11"/>
        <v>0.51147063401794379</v>
      </c>
      <c r="F178" s="34"/>
      <c r="G178" s="39"/>
    </row>
    <row r="179" spans="2:7" x14ac:dyDescent="0.3">
      <c r="B179" s="45">
        <f t="shared" si="8"/>
        <v>51501</v>
      </c>
      <c r="C179" s="46">
        <f t="shared" si="9"/>
        <v>-744.47223758627342</v>
      </c>
      <c r="D179" s="47">
        <f t="shared" si="10"/>
        <v>5.5325028614118435E-2</v>
      </c>
      <c r="E179" s="34">
        <f t="shared" si="11"/>
        <v>0.48436893460247704</v>
      </c>
      <c r="F179" s="34"/>
      <c r="G179" s="39"/>
    </row>
    <row r="180" spans="2:7" x14ac:dyDescent="0.3">
      <c r="B180" s="45">
        <f t="shared" si="8"/>
        <v>51866</v>
      </c>
      <c r="C180" s="46">
        <f t="shared" si="9"/>
        <v>-538.34131391394567</v>
      </c>
      <c r="D180" s="47">
        <f t="shared" si="10"/>
        <v>5.4756817265317996E-2</v>
      </c>
      <c r="E180" s="34">
        <f t="shared" si="11"/>
        <v>0.45897607037574339</v>
      </c>
      <c r="F180" s="34"/>
      <c r="G180" s="39"/>
    </row>
    <row r="181" spans="2:7" x14ac:dyDescent="0.3">
      <c r="B181" s="45">
        <f t="shared" si="8"/>
        <v>52231</v>
      </c>
      <c r="C181" s="46">
        <f t="shared" si="9"/>
        <v>-324.06987745647712</v>
      </c>
      <c r="D181" s="47">
        <f t="shared" si="10"/>
        <v>5.4242531856217996E-2</v>
      </c>
      <c r="E181" s="34">
        <f t="shared" si="11"/>
        <v>0.43514871187629467</v>
      </c>
      <c r="F181" s="34"/>
      <c r="G181" s="39"/>
    </row>
    <row r="182" spans="2:7" x14ac:dyDescent="0.3">
      <c r="B182" s="45">
        <f t="shared" si="8"/>
        <v>52596</v>
      </c>
      <c r="C182" s="46">
        <f t="shared" si="9"/>
        <v>-102.67720157174335</v>
      </c>
      <c r="D182" s="47">
        <f t="shared" si="10"/>
        <v>5.3776260235803709E-2</v>
      </c>
      <c r="E182" s="34">
        <f t="shared" si="11"/>
        <v>0.41275958683826092</v>
      </c>
      <c r="F182" s="34"/>
      <c r="G182" s="39"/>
    </row>
    <row r="183" spans="2:7" x14ac:dyDescent="0.3">
      <c r="B183" s="45">
        <f t="shared" si="8"/>
        <v>52962</v>
      </c>
      <c r="C183" s="46">
        <f t="shared" si="9"/>
        <v>138.68655892071865</v>
      </c>
      <c r="D183" s="47">
        <f t="shared" si="10"/>
        <v>5.3353771941787372E-2</v>
      </c>
      <c r="E183" s="34">
        <f t="shared" si="11"/>
        <v>0.39169565913915888</v>
      </c>
      <c r="F183" s="34"/>
      <c r="G183" s="39"/>
    </row>
    <row r="184" spans="2:7" x14ac:dyDescent="0.3">
      <c r="B184" s="45">
        <f t="shared" si="8"/>
        <v>53327</v>
      </c>
      <c r="C184" s="46">
        <f t="shared" si="9"/>
        <v>390.83540182699562</v>
      </c>
      <c r="D184" s="47">
        <f t="shared" si="10"/>
        <v>5.2970892192166004E-2</v>
      </c>
      <c r="E184" s="34">
        <f t="shared" si="11"/>
        <v>0.37185575214402478</v>
      </c>
      <c r="F184" s="34"/>
      <c r="G184" s="39"/>
    </row>
    <row r="185" spans="2:7" x14ac:dyDescent="0.3">
      <c r="B185" s="45">
        <f t="shared" si="8"/>
        <v>53692</v>
      </c>
      <c r="C185" s="46">
        <f t="shared" si="9"/>
        <v>652.10790161565046</v>
      </c>
      <c r="D185" s="47">
        <f t="shared" si="10"/>
        <v>5.2623454026545106E-2</v>
      </c>
      <c r="E185" s="34">
        <f t="shared" si="11"/>
        <v>0.35314912776920476</v>
      </c>
      <c r="F185" s="34"/>
      <c r="G185" s="39"/>
    </row>
    <row r="186" spans="2:7" x14ac:dyDescent="0.3">
      <c r="B186" s="45">
        <f t="shared" si="8"/>
        <v>54057</v>
      </c>
      <c r="C186" s="46">
        <f t="shared" si="9"/>
        <v>879.0969050831518</v>
      </c>
      <c r="D186" s="47">
        <f t="shared" si="10"/>
        <v>5.2467966061920633E-2</v>
      </c>
      <c r="E186" s="34">
        <f t="shared" si="11"/>
        <v>0.3354942609518361</v>
      </c>
      <c r="F186" s="34"/>
      <c r="G186" s="39"/>
    </row>
    <row r="187" spans="2:7" x14ac:dyDescent="0.3">
      <c r="B187" s="45">
        <f t="shared" si="8"/>
        <v>54423</v>
      </c>
      <c r="C187" s="46">
        <f t="shared" si="9"/>
        <v>1112.0634723812391</v>
      </c>
      <c r="D187" s="47">
        <f t="shared" si="10"/>
        <v>5.2481726451848287E-2</v>
      </c>
      <c r="E187" s="34">
        <f t="shared" si="11"/>
        <v>0.3187690948990819</v>
      </c>
      <c r="F187" s="34"/>
      <c r="G187" s="39"/>
    </row>
    <row r="188" spans="2:7" x14ac:dyDescent="0.3">
      <c r="B188" s="45">
        <f t="shared" si="8"/>
        <v>54788</v>
      </c>
      <c r="C188" s="46">
        <f t="shared" si="9"/>
        <v>1349.6536723291028</v>
      </c>
      <c r="D188" s="47">
        <f t="shared" si="10"/>
        <v>5.2642733836331744E-2</v>
      </c>
      <c r="E188" s="34">
        <f t="shared" si="11"/>
        <v>0.30287375722305787</v>
      </c>
      <c r="F188" s="34"/>
      <c r="G188" s="39"/>
    </row>
    <row r="189" spans="2:7" x14ac:dyDescent="0.3">
      <c r="B189" s="45">
        <f t="shared" si="8"/>
        <v>55153</v>
      </c>
      <c r="C189" s="46">
        <f t="shared" si="9"/>
        <v>1602.6440061599728</v>
      </c>
      <c r="D189" s="47">
        <f t="shared" si="10"/>
        <v>5.2927748805232717E-2</v>
      </c>
      <c r="E189" s="34">
        <f t="shared" si="11"/>
        <v>0.28772702027709018</v>
      </c>
      <c r="F189" s="34"/>
      <c r="G189" s="39"/>
    </row>
    <row r="190" spans="2:7" x14ac:dyDescent="0.3">
      <c r="B190" s="45">
        <f t="shared" si="8"/>
        <v>55518</v>
      </c>
      <c r="C190" s="46">
        <f t="shared" si="9"/>
        <v>1877.6195548134319</v>
      </c>
      <c r="D190" s="47">
        <f t="shared" si="10"/>
        <v>5.3316085597030674E-2</v>
      </c>
      <c r="E190" s="34">
        <f t="shared" si="11"/>
        <v>0.2732637833921433</v>
      </c>
      <c r="F190" s="34"/>
      <c r="G190" s="39"/>
    </row>
    <row r="191" spans="2:7" x14ac:dyDescent="0.3">
      <c r="B191" s="45">
        <f t="shared" si="8"/>
        <v>55884</v>
      </c>
      <c r="C191" s="46">
        <f t="shared" si="9"/>
        <v>2180.0098909449334</v>
      </c>
      <c r="D191" s="47">
        <f t="shared" si="10"/>
        <v>5.3786692917805926E-2</v>
      </c>
      <c r="E191" s="34">
        <f t="shared" si="11"/>
        <v>0.25943189051105631</v>
      </c>
      <c r="F191" s="34"/>
      <c r="G191" s="39"/>
    </row>
    <row r="192" spans="2:7" x14ac:dyDescent="0.3">
      <c r="B192" s="45">
        <f t="shared" si="8"/>
        <v>56249</v>
      </c>
      <c r="C192" s="46">
        <f t="shared" si="9"/>
        <v>2508.4238340969646</v>
      </c>
      <c r="D192" s="47">
        <f t="shared" si="10"/>
        <v>5.4322324419367761E-2</v>
      </c>
      <c r="E192" s="34">
        <f t="shared" si="11"/>
        <v>0.24619013720198085</v>
      </c>
      <c r="F192" s="34"/>
      <c r="G192" s="39"/>
    </row>
    <row r="193" spans="2:7" x14ac:dyDescent="0.3">
      <c r="B193" s="45">
        <f t="shared" si="8"/>
        <v>56614</v>
      </c>
      <c r="C193" s="46">
        <f t="shared" si="9"/>
        <v>2866.3705543359465</v>
      </c>
      <c r="D193" s="47">
        <f t="shared" si="10"/>
        <v>5.4905832073509526E-2</v>
      </c>
      <c r="E193" s="34">
        <f t="shared" si="11"/>
        <v>0.23350557177811984</v>
      </c>
      <c r="F193" s="34"/>
      <c r="G193" s="39"/>
    </row>
    <row r="194" spans="2:7" x14ac:dyDescent="0.3">
      <c r="B194" s="45">
        <f t="shared" si="8"/>
        <v>56979</v>
      </c>
      <c r="C194" s="46">
        <f t="shared" si="9"/>
        <v>3253.351882147369</v>
      </c>
      <c r="D194" s="47">
        <f t="shared" si="10"/>
        <v>5.5522275766762337E-2</v>
      </c>
      <c r="E194" s="34">
        <f t="shared" si="11"/>
        <v>0.22135205312036643</v>
      </c>
      <c r="F194" s="34"/>
      <c r="G194" s="39"/>
    </row>
    <row r="195" spans="2:7" x14ac:dyDescent="0.3">
      <c r="B195" s="45">
        <f t="shared" si="8"/>
        <v>57345</v>
      </c>
      <c r="C195" s="46">
        <f t="shared" si="9"/>
        <v>3624.4956443883875</v>
      </c>
      <c r="D195" s="47">
        <f t="shared" si="10"/>
        <v>5.6158415647155888E-2</v>
      </c>
      <c r="E195" s="34">
        <f t="shared" si="11"/>
        <v>0.20970855679911615</v>
      </c>
      <c r="F195" s="34"/>
      <c r="G195" s="39"/>
    </row>
    <row r="196" spans="2:7" x14ac:dyDescent="0.3">
      <c r="B196" s="45">
        <f t="shared" si="8"/>
        <v>57710</v>
      </c>
      <c r="C196" s="46">
        <f t="shared" si="9"/>
        <v>4065.2962078647229</v>
      </c>
      <c r="D196" s="47">
        <f t="shared" si="10"/>
        <v>5.6802454461669746E-2</v>
      </c>
      <c r="E196" s="34">
        <f t="shared" si="11"/>
        <v>0.19855786186262431</v>
      </c>
      <c r="F196" s="34"/>
      <c r="G196" s="39"/>
    </row>
    <row r="197" spans="2:7" x14ac:dyDescent="0.3">
      <c r="B197" s="45">
        <f t="shared" si="8"/>
        <v>58075</v>
      </c>
      <c r="C197" s="46">
        <f t="shared" si="9"/>
        <v>4541.2772167241455</v>
      </c>
      <c r="D197" s="47">
        <f t="shared" si="10"/>
        <v>5.7443523687756244E-2</v>
      </c>
      <c r="E197" s="34">
        <f t="shared" si="11"/>
        <v>0.18788550407348248</v>
      </c>
      <c r="F197" s="34"/>
      <c r="G197" s="39"/>
    </row>
    <row r="198" spans="2:7" x14ac:dyDescent="0.3">
      <c r="B198" s="45">
        <f t="shared" si="8"/>
        <v>58440</v>
      </c>
      <c r="C198" s="46">
        <f t="shared" si="9"/>
        <v>5058.8889244827769</v>
      </c>
      <c r="D198" s="47">
        <f t="shared" si="10"/>
        <v>5.8070647450028483E-2</v>
      </c>
      <c r="E198" s="34">
        <f t="shared" si="11"/>
        <v>0.17767899643306306</v>
      </c>
      <c r="F198" s="34"/>
      <c r="G198" s="39"/>
    </row>
    <row r="199" spans="2:7" x14ac:dyDescent="0.3">
      <c r="B199" s="45">
        <f t="shared" si="8"/>
        <v>58806</v>
      </c>
      <c r="C199" s="46">
        <f t="shared" si="9"/>
        <v>5635.6788034289393</v>
      </c>
      <c r="D199" s="47">
        <f t="shared" si="10"/>
        <v>5.8673570604983814E-2</v>
      </c>
      <c r="E199" s="34">
        <f t="shared" si="11"/>
        <v>0.1679273466864174</v>
      </c>
      <c r="F199" s="34"/>
      <c r="G199" s="39"/>
    </row>
    <row r="200" spans="2:7" x14ac:dyDescent="0.3">
      <c r="B200" s="45">
        <f t="shared" si="8"/>
        <v>59171</v>
      </c>
      <c r="C200" s="46">
        <f t="shared" ref="C200:C231" si="12">SUM(L40:N40)-K40</f>
        <v>6255.9784042838983</v>
      </c>
      <c r="D200" s="47">
        <f t="shared" si="10"/>
        <v>5.9241814667146828E-2</v>
      </c>
      <c r="E200" s="34">
        <f t="shared" si="11"/>
        <v>0.15862051471678332</v>
      </c>
      <c r="F200" s="34"/>
      <c r="G200" s="39"/>
    </row>
    <row r="201" spans="2:7" x14ac:dyDescent="0.3">
      <c r="B201" s="45">
        <f t="shared" si="8"/>
        <v>59536</v>
      </c>
      <c r="C201" s="46">
        <f t="shared" si="12"/>
        <v>6823.4263848697819</v>
      </c>
      <c r="D201" s="47">
        <f t="shared" si="10"/>
        <v>5.9771682345922804E-2</v>
      </c>
      <c r="E201" s="34">
        <f t="shared" si="11"/>
        <v>0.1497491059363322</v>
      </c>
      <c r="F201" s="34"/>
      <c r="G201" s="39"/>
    </row>
    <row r="202" spans="2:7" x14ac:dyDescent="0.3">
      <c r="B202" s="45">
        <f t="shared" si="8"/>
        <v>59901</v>
      </c>
      <c r="C202" s="46">
        <f t="shared" si="12"/>
        <v>7314.3077387934118</v>
      </c>
      <c r="D202" s="47">
        <f t="shared" si="10"/>
        <v>6.0261183391729249E-2</v>
      </c>
      <c r="E202" s="34">
        <f t="shared" si="11"/>
        <v>0.14130317730781958</v>
      </c>
      <c r="F202" s="34"/>
      <c r="G202" s="39"/>
    </row>
    <row r="203" spans="2:7" x14ac:dyDescent="0.3">
      <c r="B203" s="45">
        <f t="shared" si="8"/>
        <v>60267</v>
      </c>
      <c r="C203" s="46">
        <f t="shared" si="12"/>
        <v>7804.0018758471824</v>
      </c>
      <c r="D203" s="47">
        <f t="shared" si="10"/>
        <v>6.0701952336687216E-2</v>
      </c>
      <c r="E203" s="34">
        <f t="shared" si="11"/>
        <v>0.13327204609697857</v>
      </c>
      <c r="F203" s="34"/>
      <c r="G203" s="39"/>
    </row>
    <row r="204" spans="2:7" x14ac:dyDescent="0.3">
      <c r="B204" s="45">
        <f t="shared" si="8"/>
        <v>60632</v>
      </c>
      <c r="C204" s="46">
        <f t="shared" si="12"/>
        <v>8473.7944470085658</v>
      </c>
      <c r="D204" s="47">
        <f t="shared" si="10"/>
        <v>6.1068273352092882E-2</v>
      </c>
      <c r="E204" s="34">
        <f t="shared" si="11"/>
        <v>0.12564514075173067</v>
      </c>
      <c r="F204" s="34"/>
      <c r="G204" s="39"/>
    </row>
    <row r="205" spans="2:7" x14ac:dyDescent="0.3">
      <c r="B205" s="45">
        <f t="shared" si="8"/>
        <v>60997</v>
      </c>
      <c r="C205" s="46">
        <f t="shared" si="12"/>
        <v>9107.5194356801894</v>
      </c>
      <c r="D205" s="47">
        <f t="shared" si="10"/>
        <v>6.1345438498284756E-2</v>
      </c>
      <c r="E205" s="34">
        <f t="shared" si="11"/>
        <v>0.11841381361332817</v>
      </c>
      <c r="F205" s="34"/>
      <c r="G205" s="39"/>
    </row>
    <row r="206" spans="2:7" x14ac:dyDescent="0.3">
      <c r="B206" s="45">
        <f t="shared" si="8"/>
        <v>61362</v>
      </c>
      <c r="C206" s="46">
        <f t="shared" si="12"/>
        <v>9510.1872781151578</v>
      </c>
      <c r="D206" s="47">
        <f t="shared" si="10"/>
        <v>6.153105952433064E-2</v>
      </c>
      <c r="E206" s="34">
        <f t="shared" si="11"/>
        <v>0.11156953176420473</v>
      </c>
      <c r="F206" s="34"/>
      <c r="G206" s="39"/>
    </row>
    <row r="207" spans="2:7" x14ac:dyDescent="0.3">
      <c r="B207" s="45">
        <f t="shared" si="8"/>
        <v>61728</v>
      </c>
      <c r="C207" s="46">
        <f t="shared" si="12"/>
        <v>9844.5827082536398</v>
      </c>
      <c r="D207" s="47">
        <f t="shared" si="10"/>
        <v>6.1601050572761558E-2</v>
      </c>
      <c r="E207" s="34">
        <f t="shared" si="11"/>
        <v>0.10510246569158208</v>
      </c>
      <c r="F207" s="34"/>
      <c r="G207" s="39"/>
    </row>
    <row r="208" spans="2:7" x14ac:dyDescent="0.3">
      <c r="B208" s="45">
        <f t="shared" si="8"/>
        <v>62093</v>
      </c>
      <c r="C208" s="46">
        <f t="shared" si="12"/>
        <v>10082.821884628698</v>
      </c>
      <c r="D208" s="47">
        <f t="shared" si="10"/>
        <v>6.1601050572761558E-2</v>
      </c>
      <c r="E208" s="34">
        <f t="shared" si="11"/>
        <v>9.9003731801957567E-2</v>
      </c>
      <c r="F208" s="34"/>
      <c r="G208" s="39"/>
    </row>
    <row r="209" spans="2:7" x14ac:dyDescent="0.3">
      <c r="B209" s="45">
        <f t="shared" si="8"/>
        <v>62458</v>
      </c>
      <c r="C209" s="46">
        <f t="shared" si="12"/>
        <v>10159.822182702481</v>
      </c>
      <c r="D209" s="47">
        <f t="shared" si="10"/>
        <v>6.1601050572761558E-2</v>
      </c>
      <c r="E209" s="34">
        <f t="shared" si="11"/>
        <v>9.3258886423051732E-2</v>
      </c>
      <c r="F209" s="34"/>
      <c r="G209" s="39"/>
    </row>
    <row r="210" spans="2:7" x14ac:dyDescent="0.3">
      <c r="B210" s="45">
        <f t="shared" si="8"/>
        <v>62823</v>
      </c>
      <c r="C210" s="46">
        <f t="shared" si="12"/>
        <v>10043.626651090168</v>
      </c>
      <c r="D210" s="47">
        <f t="shared" si="10"/>
        <v>6.1601050572761558E-2</v>
      </c>
      <c r="E210" s="34">
        <f t="shared" si="11"/>
        <v>8.7847394624125621E-2</v>
      </c>
      <c r="F210" s="34"/>
      <c r="G210" s="39"/>
    </row>
    <row r="211" spans="2:7" x14ac:dyDescent="0.3">
      <c r="B211" s="45">
        <f t="shared" si="8"/>
        <v>63189</v>
      </c>
      <c r="C211" s="46">
        <f t="shared" si="12"/>
        <v>9728.5066184482821</v>
      </c>
      <c r="D211" s="47">
        <f t="shared" si="10"/>
        <v>6.1601050572761558E-2</v>
      </c>
      <c r="E211" s="34">
        <f t="shared" si="11"/>
        <v>8.2749913045705503E-2</v>
      </c>
      <c r="F211" s="34"/>
      <c r="G211" s="39"/>
    </row>
    <row r="212" spans="2:7" x14ac:dyDescent="0.3">
      <c r="B212" s="45">
        <f t="shared" si="8"/>
        <v>63554</v>
      </c>
      <c r="C212" s="46">
        <f t="shared" si="12"/>
        <v>9231.2881613809714</v>
      </c>
      <c r="D212" s="47">
        <f t="shared" si="10"/>
        <v>6.1601050572761558E-2</v>
      </c>
      <c r="E212" s="34">
        <f t="shared" si="11"/>
        <v>7.7948220756808559E-2</v>
      </c>
      <c r="F212" s="34"/>
      <c r="G212" s="39"/>
    </row>
    <row r="213" spans="2:7" x14ac:dyDescent="0.3">
      <c r="B213" s="45">
        <f t="shared" si="8"/>
        <v>63919</v>
      </c>
      <c r="C213" s="46">
        <f t="shared" si="12"/>
        <v>8547.4977772062539</v>
      </c>
      <c r="D213" s="47">
        <f t="shared" si="10"/>
        <v>6.1601050572761558E-2</v>
      </c>
      <c r="E213" s="34">
        <f t="shared" si="11"/>
        <v>7.342515412428563E-2</v>
      </c>
      <c r="F213" s="34"/>
      <c r="G213" s="39"/>
    </row>
    <row r="214" spans="2:7" x14ac:dyDescent="0.3">
      <c r="B214" s="45">
        <f t="shared" si="8"/>
        <v>64284</v>
      </c>
      <c r="C214" s="46">
        <f t="shared" si="12"/>
        <v>7717.0052259300674</v>
      </c>
      <c r="D214" s="47">
        <f t="shared" si="10"/>
        <v>6.1601050572761558E-2</v>
      </c>
      <c r="E214" s="34">
        <f t="shared" si="11"/>
        <v>6.9164545461471466E-2</v>
      </c>
      <c r="F214" s="34"/>
      <c r="G214" s="39"/>
    </row>
    <row r="215" spans="2:7" x14ac:dyDescent="0.3">
      <c r="B215" s="45">
        <f t="shared" si="8"/>
        <v>64650</v>
      </c>
      <c r="C215" s="46">
        <f t="shared" si="12"/>
        <v>6849.1027260168357</v>
      </c>
      <c r="D215" s="47">
        <f t="shared" si="10"/>
        <v>6.1601050572761558E-2</v>
      </c>
      <c r="E215" s="34">
        <f t="shared" si="11"/>
        <v>6.515116523684239E-2</v>
      </c>
      <c r="F215" s="34"/>
      <c r="G215" s="39"/>
    </row>
    <row r="216" spans="2:7" x14ac:dyDescent="0.3">
      <c r="B216" s="45">
        <f t="shared" si="8"/>
        <v>65015</v>
      </c>
      <c r="C216" s="46">
        <f t="shared" si="12"/>
        <v>5959.3719120928981</v>
      </c>
      <c r="D216" s="47">
        <f t="shared" si="10"/>
        <v>6.1601050572761558E-2</v>
      </c>
      <c r="E216" s="34">
        <f t="shared" si="11"/>
        <v>6.1370667636106456E-2</v>
      </c>
      <c r="F216" s="34"/>
      <c r="G216" s="39"/>
    </row>
    <row r="217" spans="2:7" x14ac:dyDescent="0.3">
      <c r="B217" s="45">
        <f t="shared" si="8"/>
        <v>65380</v>
      </c>
      <c r="C217" s="46">
        <f t="shared" si="12"/>
        <v>5039.0810784604428</v>
      </c>
      <c r="D217" s="47">
        <f t="shared" si="10"/>
        <v>7.1621999999999991E-2</v>
      </c>
      <c r="E217" s="34">
        <f t="shared" si="11"/>
        <v>5.780953928313784E-2</v>
      </c>
      <c r="F217" s="34"/>
      <c r="G217" s="39"/>
    </row>
    <row r="218" spans="2:7" x14ac:dyDescent="0.3">
      <c r="B218" s="45">
        <f t="shared" si="8"/>
        <v>65745</v>
      </c>
      <c r="C218" s="46">
        <f t="shared" si="12"/>
        <v>4147.6261107691844</v>
      </c>
      <c r="D218" s="47">
        <f t="shared" si="10"/>
        <v>7.1774000000000004E-2</v>
      </c>
      <c r="E218" s="34">
        <f t="shared" si="11"/>
        <v>5.3945830976909616E-2</v>
      </c>
      <c r="F218" s="34"/>
      <c r="G218" s="39"/>
    </row>
    <row r="219" spans="2:7" x14ac:dyDescent="0.3">
      <c r="B219" s="45">
        <f t="shared" si="8"/>
        <v>66111</v>
      </c>
      <c r="C219" s="46">
        <f t="shared" si="12"/>
        <v>3277.4625581866803</v>
      </c>
      <c r="D219" s="47">
        <f t="shared" si="10"/>
        <v>7.1913999999999992E-2</v>
      </c>
      <c r="E219" s="34">
        <f t="shared" si="11"/>
        <v>5.0333214816658749E-2</v>
      </c>
      <c r="F219" s="34"/>
      <c r="G219" s="39"/>
    </row>
    <row r="220" spans="2:7" x14ac:dyDescent="0.3">
      <c r="B220" s="45">
        <f t="shared" si="8"/>
        <v>66476</v>
      </c>
      <c r="C220" s="46">
        <f t="shared" si="12"/>
        <v>2462.4227146801377</v>
      </c>
      <c r="D220" s="47">
        <f t="shared" si="10"/>
        <v>7.2038000000000005E-2</v>
      </c>
      <c r="E220" s="34">
        <f t="shared" si="11"/>
        <v>4.695639278585665E-2</v>
      </c>
      <c r="F220" s="34"/>
      <c r="G220" s="39"/>
    </row>
    <row r="221" spans="2:7" x14ac:dyDescent="0.3">
      <c r="B221" s="45">
        <f t="shared" si="8"/>
        <v>66841</v>
      </c>
      <c r="C221" s="46">
        <f t="shared" si="12"/>
        <v>1754.1019477396524</v>
      </c>
      <c r="D221" s="47">
        <f t="shared" si="10"/>
        <v>7.2155999999999984E-2</v>
      </c>
      <c r="E221" s="34">
        <f t="shared" si="11"/>
        <v>4.3801052561435926E-2</v>
      </c>
      <c r="F221" s="34"/>
      <c r="G221" s="39"/>
    </row>
    <row r="222" spans="2:7" x14ac:dyDescent="0.3">
      <c r="B222" s="45">
        <f t="shared" si="8"/>
        <v>67206</v>
      </c>
      <c r="C222" s="46">
        <f t="shared" si="12"/>
        <v>1193.1482744689333</v>
      </c>
      <c r="D222" s="47">
        <f t="shared" si="10"/>
        <v>7.2260000000000005E-2</v>
      </c>
      <c r="E222" s="34">
        <f t="shared" si="11"/>
        <v>4.0853245760351972E-2</v>
      </c>
      <c r="F222" s="34"/>
      <c r="G222" s="39"/>
    </row>
    <row r="223" spans="2:7" x14ac:dyDescent="0.3">
      <c r="B223" s="45">
        <f t="shared" si="8"/>
        <v>67572</v>
      </c>
      <c r="C223" s="46">
        <f t="shared" si="12"/>
        <v>773.64494802288038</v>
      </c>
      <c r="D223" s="47">
        <f t="shared" si="10"/>
        <v>7.2357999999999992E-2</v>
      </c>
      <c r="E223" s="34">
        <f t="shared" si="11"/>
        <v>3.8100130341849898E-2</v>
      </c>
      <c r="F223" s="34"/>
      <c r="G223" s="39"/>
    </row>
    <row r="224" spans="2:7" x14ac:dyDescent="0.3">
      <c r="B224" s="45">
        <f t="shared" si="8"/>
        <v>67937</v>
      </c>
      <c r="C224" s="46">
        <f t="shared" si="12"/>
        <v>477.69235889105965</v>
      </c>
      <c r="D224" s="47">
        <f t="shared" si="10"/>
        <v>7.2441999999999993E-2</v>
      </c>
      <c r="E224" s="34">
        <f t="shared" si="11"/>
        <v>3.5529301167940092E-2</v>
      </c>
      <c r="F224" s="34"/>
      <c r="G224" s="39"/>
    </row>
    <row r="225" spans="2:7" x14ac:dyDescent="0.3">
      <c r="B225" s="45">
        <f t="shared" si="8"/>
        <v>68302</v>
      </c>
      <c r="C225" s="46">
        <f t="shared" si="12"/>
        <v>280.77808484982688</v>
      </c>
      <c r="D225" s="47">
        <f t="shared" si="10"/>
        <v>7.2520000000000001E-2</v>
      </c>
      <c r="E225" s="34">
        <f t="shared" si="11"/>
        <v>3.3129345146814558E-2</v>
      </c>
      <c r="F225" s="34"/>
      <c r="G225" s="39"/>
    </row>
    <row r="226" spans="2:7" x14ac:dyDescent="0.3">
      <c r="B226" s="45">
        <f t="shared" si="8"/>
        <v>68667</v>
      </c>
      <c r="C226" s="46">
        <f t="shared" si="12"/>
        <v>157.16738569010124</v>
      </c>
      <c r="D226" s="47">
        <f t="shared" si="10"/>
        <v>7.2594000000000006E-2</v>
      </c>
      <c r="E226" s="34">
        <f t="shared" si="11"/>
        <v>3.0889256281295043E-2</v>
      </c>
      <c r="F226" s="34"/>
      <c r="G226" s="39"/>
    </row>
    <row r="227" spans="2:7" x14ac:dyDescent="0.3">
      <c r="B227" s="45">
        <f t="shared" si="8"/>
        <v>69033</v>
      </c>
      <c r="C227" s="46">
        <f t="shared" si="12"/>
        <v>83.893431131426269</v>
      </c>
      <c r="D227" s="47">
        <f t="shared" si="10"/>
        <v>7.266199999999999E-2</v>
      </c>
      <c r="E227" s="34">
        <f t="shared" si="11"/>
        <v>2.879864728060668E-2</v>
      </c>
      <c r="F227" s="34"/>
      <c r="G227" s="39"/>
    </row>
    <row r="228" spans="2:7" x14ac:dyDescent="0.3">
      <c r="B228" s="45">
        <f t="shared" si="8"/>
        <v>69398</v>
      </c>
      <c r="C228" s="46">
        <f t="shared" si="12"/>
        <v>42.802654323267127</v>
      </c>
      <c r="D228" s="47">
        <f t="shared" si="10"/>
        <v>7.2721999999999995E-2</v>
      </c>
      <c r="E228" s="34">
        <f t="shared" si="11"/>
        <v>2.6847830239727595E-2</v>
      </c>
      <c r="F228" s="34"/>
      <c r="G228" s="39"/>
    </row>
    <row r="229" spans="2:7" x14ac:dyDescent="0.3">
      <c r="B229" s="45">
        <f t="shared" si="8"/>
        <v>69763</v>
      </c>
      <c r="C229" s="46">
        <f t="shared" si="12"/>
        <v>20.945999489520425</v>
      </c>
      <c r="D229" s="47">
        <f t="shared" si="10"/>
        <v>7.2775999999999993E-2</v>
      </c>
      <c r="E229" s="34">
        <f t="shared" si="11"/>
        <v>2.5027761376878257E-2</v>
      </c>
      <c r="F229" s="34"/>
      <c r="G229" s="39"/>
    </row>
    <row r="230" spans="2:7" x14ac:dyDescent="0.3">
      <c r="B230" s="45">
        <f t="shared" si="8"/>
        <v>70128</v>
      </c>
      <c r="C230" s="46">
        <f t="shared" si="12"/>
        <v>9.878013913041956</v>
      </c>
      <c r="D230" s="47">
        <f t="shared" si="10"/>
        <v>7.2826000000000002E-2</v>
      </c>
      <c r="E230" s="34">
        <f t="shared" si="11"/>
        <v>2.3329904264150447E-2</v>
      </c>
      <c r="F230" s="34"/>
      <c r="G230" s="39"/>
    </row>
    <row r="231" spans="2:7" x14ac:dyDescent="0.3">
      <c r="B231" s="45">
        <f t="shared" si="8"/>
        <v>70494</v>
      </c>
      <c r="C231" s="46">
        <f t="shared" si="12"/>
        <v>4.5163417335345279</v>
      </c>
      <c r="D231" s="47">
        <f t="shared" si="10"/>
        <v>7.2874000000000008E-2</v>
      </c>
      <c r="E231" s="34">
        <f t="shared" si="11"/>
        <v>2.1746214450573016E-2</v>
      </c>
      <c r="F231" s="34"/>
      <c r="G231" s="39"/>
    </row>
    <row r="232" spans="2:7" x14ac:dyDescent="0.3">
      <c r="B232" s="45">
        <f t="shared" ref="B232:B237" si="13">J72</f>
        <v>70859</v>
      </c>
      <c r="C232" s="46">
        <f t="shared" ref="C232:C237" si="14">SUM(L72:N72)-K72</f>
        <v>2.0163526586461251</v>
      </c>
      <c r="D232" s="47">
        <f t="shared" ref="D232:D237" si="15">O72</f>
        <v>7.2913999999999993E-2</v>
      </c>
      <c r="E232" s="34">
        <f t="shared" si="11"/>
        <v>2.0269122423111206E-2</v>
      </c>
      <c r="F232" s="34"/>
      <c r="G232" s="39"/>
    </row>
    <row r="233" spans="2:7" x14ac:dyDescent="0.3">
      <c r="B233" s="45">
        <f t="shared" si="13"/>
        <v>71224</v>
      </c>
      <c r="C233" s="46">
        <f t="shared" si="14"/>
        <v>0.88910881093142546</v>
      </c>
      <c r="D233" s="47">
        <f t="shared" si="15"/>
        <v>7.2951999999999989E-2</v>
      </c>
      <c r="E233" s="34">
        <f t="shared" si="11"/>
        <v>1.8891656202744311E-2</v>
      </c>
      <c r="F233" s="34"/>
      <c r="G233" s="39"/>
    </row>
    <row r="234" spans="2:7" x14ac:dyDescent="0.3">
      <c r="B234" s="45">
        <f t="shared" si="13"/>
        <v>71589</v>
      </c>
      <c r="C234" s="46">
        <f t="shared" si="14"/>
        <v>0.71570452334470869</v>
      </c>
      <c r="D234" s="47">
        <f t="shared" si="15"/>
        <v>7.2987999999999997E-2</v>
      </c>
      <c r="E234" s="34">
        <f t="shared" ref="E234:E237" si="16">E233*1/(1+D233)</f>
        <v>1.7607177397259442E-2</v>
      </c>
      <c r="F234" s="34"/>
      <c r="G234" s="39"/>
    </row>
    <row r="235" spans="2:7" x14ac:dyDescent="0.3">
      <c r="B235" s="45">
        <f t="shared" si="13"/>
        <v>71955</v>
      </c>
      <c r="C235" s="46">
        <f t="shared" si="14"/>
        <v>0</v>
      </c>
      <c r="D235" s="47">
        <f t="shared" si="15"/>
        <v>7.3018E-2</v>
      </c>
      <c r="E235" s="34">
        <f t="shared" si="16"/>
        <v>1.6409482116537595E-2</v>
      </c>
      <c r="F235" s="34"/>
      <c r="G235" s="39"/>
    </row>
    <row r="236" spans="2:7" x14ac:dyDescent="0.3">
      <c r="B236" s="45">
        <f t="shared" si="13"/>
        <v>72320</v>
      </c>
      <c r="C236" s="46">
        <f t="shared" si="14"/>
        <v>0</v>
      </c>
      <c r="D236" s="47">
        <f t="shared" si="15"/>
        <v>6.6337999999999994E-2</v>
      </c>
      <c r="E236" s="34">
        <f t="shared" si="16"/>
        <v>1.5292830238204387E-2</v>
      </c>
    </row>
    <row r="237" spans="2:7" x14ac:dyDescent="0.3">
      <c r="B237" s="45">
        <f t="shared" si="13"/>
        <v>72685</v>
      </c>
      <c r="C237" s="46">
        <f t="shared" si="14"/>
        <v>0</v>
      </c>
      <c r="D237" s="47">
        <f t="shared" si="15"/>
        <v>6.4453999999999997E-2</v>
      </c>
      <c r="E237" s="34">
        <f t="shared" si="16"/>
        <v>1.4341447306768011E-2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BF1C-CDAB-5B4F-BD88-27E4125898B7}">
  <dimension ref="A1:N31"/>
  <sheetViews>
    <sheetView topLeftCell="A5" workbookViewId="0">
      <selection activeCell="B31" sqref="B31"/>
    </sheetView>
  </sheetViews>
  <sheetFormatPr defaultColWidth="11" defaultRowHeight="15.6" x14ac:dyDescent="0.3"/>
  <cols>
    <col min="1" max="1" width="43.69921875" customWidth="1"/>
    <col min="3" max="3" width="12.5" bestFit="1" customWidth="1"/>
  </cols>
  <sheetData>
    <row r="1" spans="1:14" x14ac:dyDescent="0.3">
      <c r="A1" s="27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20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3">
      <c r="A3" s="28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6.2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31.8" thickBot="1" x14ac:dyDescent="0.35">
      <c r="A5" s="21" t="s">
        <v>10</v>
      </c>
      <c r="B5" s="22" t="s">
        <v>11</v>
      </c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19"/>
      <c r="J5" s="19"/>
      <c r="K5" s="19"/>
      <c r="L5" s="19"/>
      <c r="M5" s="19"/>
      <c r="N5" s="19"/>
    </row>
    <row r="6" spans="1:14" ht="16.2" thickBot="1" x14ac:dyDescent="0.35">
      <c r="A6" s="23" t="s">
        <v>13</v>
      </c>
      <c r="B6" s="24">
        <v>1000000</v>
      </c>
      <c r="C6" s="25">
        <v>8.8999999999999999E-3</v>
      </c>
      <c r="D6" s="25">
        <v>-1.26E-2</v>
      </c>
      <c r="E6" s="25">
        <v>4.7000000000000002E-3</v>
      </c>
      <c r="F6" s="25">
        <v>-5.1000000000000004E-3</v>
      </c>
      <c r="G6" s="25">
        <v>7.6E-3</v>
      </c>
      <c r="H6" s="25">
        <v>2.3E-3</v>
      </c>
      <c r="I6" s="19"/>
      <c r="J6" s="19"/>
      <c r="K6" s="19"/>
      <c r="L6" s="19"/>
      <c r="M6" s="19"/>
      <c r="N6" s="19"/>
    </row>
    <row r="7" spans="1:14" ht="16.2" thickBot="1" x14ac:dyDescent="0.35">
      <c r="A7" s="23" t="s">
        <v>14</v>
      </c>
      <c r="B7" s="24">
        <v>1000000</v>
      </c>
      <c r="C7" s="25">
        <v>-4.4000000000000003E-3</v>
      </c>
      <c r="D7" s="25">
        <v>4.4000000000000003E-3</v>
      </c>
      <c r="E7" s="25">
        <v>-1.06E-2</v>
      </c>
      <c r="F7" s="25">
        <v>1.8200000000000001E-2</v>
      </c>
      <c r="G7" s="25">
        <v>-1.5100000000000001E-2</v>
      </c>
      <c r="H7" s="25">
        <v>0</v>
      </c>
      <c r="I7" s="19"/>
      <c r="J7" s="19"/>
      <c r="K7" s="19"/>
      <c r="L7" s="19"/>
      <c r="M7" s="19"/>
      <c r="N7" s="19"/>
    </row>
    <row r="8" spans="1:14" ht="16.2" thickBot="1" x14ac:dyDescent="0.35">
      <c r="A8" s="23" t="s">
        <v>15</v>
      </c>
      <c r="B8" s="24">
        <v>1000000</v>
      </c>
      <c r="C8" s="25">
        <v>-8.5000000000000006E-3</v>
      </c>
      <c r="D8" s="25">
        <v>-3.0000000000000001E-3</v>
      </c>
      <c r="E8" s="25">
        <v>-8.8999999999999999E-3</v>
      </c>
      <c r="F8" s="25">
        <v>1.14E-2</v>
      </c>
      <c r="G8" s="25">
        <v>-9.7999999999999997E-3</v>
      </c>
      <c r="H8" s="25">
        <v>1.9E-2</v>
      </c>
      <c r="I8" s="19"/>
      <c r="J8" s="19"/>
      <c r="K8" s="19"/>
      <c r="L8" s="19"/>
      <c r="M8" s="19"/>
      <c r="N8" s="19"/>
    </row>
    <row r="9" spans="1:14" ht="16.2" thickBot="1" x14ac:dyDescent="0.35">
      <c r="A9" s="23" t="s">
        <v>16</v>
      </c>
      <c r="B9" s="24">
        <v>1000000</v>
      </c>
      <c r="C9" s="25">
        <v>8.8000000000000005E-3</v>
      </c>
      <c r="D9" s="25">
        <v>7.3000000000000001E-3</v>
      </c>
      <c r="E9" s="25">
        <v>2.5000000000000001E-3</v>
      </c>
      <c r="F9" s="25">
        <v>4.1999999999999997E-3</v>
      </c>
      <c r="G9" s="25">
        <v>8.3999999999999995E-3</v>
      </c>
      <c r="H9" s="25">
        <v>-7.9000000000000008E-3</v>
      </c>
      <c r="I9" s="19"/>
      <c r="J9" s="19"/>
      <c r="K9" s="19"/>
      <c r="L9" s="19"/>
      <c r="M9" s="19"/>
      <c r="N9" s="19"/>
    </row>
    <row r="10" spans="1:14" ht="16.2" thickBot="1" x14ac:dyDescent="0.35">
      <c r="A10" s="23" t="s">
        <v>17</v>
      </c>
      <c r="B10" s="24">
        <v>1000000</v>
      </c>
      <c r="C10" s="25">
        <v>-1.7999999999999999E-2</v>
      </c>
      <c r="D10" s="25">
        <v>4.7000000000000002E-3</v>
      </c>
      <c r="E10" s="25">
        <v>-7.3000000000000001E-3</v>
      </c>
      <c r="F10" s="25">
        <v>-1.38E-2</v>
      </c>
      <c r="G10" s="25">
        <v>1.49E-2</v>
      </c>
      <c r="H10" s="25">
        <v>1.1299999999999999E-2</v>
      </c>
      <c r="I10" s="19"/>
      <c r="J10" s="19"/>
      <c r="K10" s="19"/>
      <c r="L10" s="19"/>
      <c r="M10" s="19"/>
      <c r="N10" s="19"/>
    </row>
    <row r="11" spans="1:14" x14ac:dyDescent="0.3">
      <c r="A11" s="20" t="s">
        <v>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x14ac:dyDescent="0.3">
      <c r="A12" s="26" t="s">
        <v>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3">
      <c r="A13" s="26" t="s">
        <v>22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x14ac:dyDescent="0.3">
      <c r="A14" s="29" t="s">
        <v>23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x14ac:dyDescent="0.3">
      <c r="A15" s="29" t="s">
        <v>24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7" spans="1:10" x14ac:dyDescent="0.3">
      <c r="A17" s="1" t="s">
        <v>8</v>
      </c>
      <c r="B17" s="59" t="s">
        <v>50</v>
      </c>
      <c r="C17" s="58"/>
      <c r="D17" s="58"/>
      <c r="E17" s="58"/>
      <c r="F17" s="58"/>
      <c r="G17" s="58"/>
      <c r="H17" s="58"/>
    </row>
    <row r="18" spans="1:10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 x14ac:dyDescent="0.3">
      <c r="A19" s="43"/>
      <c r="B19" s="43" t="s">
        <v>43</v>
      </c>
      <c r="C19" s="52">
        <v>0</v>
      </c>
      <c r="D19" s="52">
        <f>C19+1</f>
        <v>1</v>
      </c>
      <c r="E19" s="52">
        <f t="shared" ref="E19:H19" si="0">D19+1</f>
        <v>2</v>
      </c>
      <c r="F19" s="52">
        <f t="shared" si="0"/>
        <v>3</v>
      </c>
      <c r="G19" s="52">
        <f t="shared" si="0"/>
        <v>4</v>
      </c>
      <c r="H19" s="52">
        <f t="shared" si="0"/>
        <v>5</v>
      </c>
      <c r="I19" s="43"/>
      <c r="J19" s="43"/>
    </row>
    <row r="20" spans="1:10" x14ac:dyDescent="0.3">
      <c r="A20" s="43"/>
      <c r="B20" s="53" t="s">
        <v>44</v>
      </c>
      <c r="C20" s="54">
        <f>SUMPRODUCT($B6:$B10,C6:C10)</f>
        <v>-13200</v>
      </c>
      <c r="D20" s="54">
        <f t="shared" ref="D20:H20" si="1">SUMPRODUCT($B6:$B10,D6:D10)</f>
        <v>800</v>
      </c>
      <c r="E20" s="54">
        <f t="shared" si="1"/>
        <v>-19600</v>
      </c>
      <c r="F20" s="54">
        <f t="shared" si="1"/>
        <v>14900</v>
      </c>
      <c r="G20" s="54">
        <f t="shared" si="1"/>
        <v>6000</v>
      </c>
      <c r="H20" s="54">
        <f t="shared" si="1"/>
        <v>24700</v>
      </c>
      <c r="I20" s="61" t="s">
        <v>42</v>
      </c>
      <c r="J20" s="43"/>
    </row>
    <row r="21" spans="1:10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3">
      <c r="A23" s="51" t="s">
        <v>9</v>
      </c>
      <c r="B23" s="59" t="s">
        <v>51</v>
      </c>
      <c r="C23" s="58"/>
      <c r="D23" s="58"/>
      <c r="E23" s="58"/>
      <c r="F23" s="58"/>
      <c r="G23" s="58"/>
      <c r="H23" s="58"/>
      <c r="I23" s="43"/>
      <c r="J23" s="43"/>
    </row>
    <row r="24" spans="1:10" x14ac:dyDescent="0.3">
      <c r="A24" s="43"/>
      <c r="B24" s="53" t="s">
        <v>53</v>
      </c>
      <c r="C24" s="47">
        <v>2.5000000000000001E-3</v>
      </c>
      <c r="D24" s="47">
        <v>2.5000000000000001E-3</v>
      </c>
      <c r="E24" s="47">
        <v>2.5000000000000001E-3</v>
      </c>
      <c r="F24" s="47">
        <v>2.5000000000000001E-3</v>
      </c>
      <c r="G24" s="47">
        <v>2.5000000000000001E-3</v>
      </c>
      <c r="H24" s="47">
        <v>2.5000000000000001E-3</v>
      </c>
      <c r="I24" s="43"/>
      <c r="J24" s="43"/>
    </row>
    <row r="25" spans="1:10" x14ac:dyDescent="0.3">
      <c r="A25" s="43"/>
      <c r="B25" s="53" t="s">
        <v>52</v>
      </c>
      <c r="C25" s="55">
        <f t="shared" ref="C25:H25" si="2">C20*C24</f>
        <v>-33</v>
      </c>
      <c r="D25" s="55">
        <f t="shared" si="2"/>
        <v>2</v>
      </c>
      <c r="E25" s="55">
        <f t="shared" si="2"/>
        <v>-49</v>
      </c>
      <c r="F25" s="55">
        <f t="shared" si="2"/>
        <v>37.25</v>
      </c>
      <c r="G25" s="55">
        <f t="shared" si="2"/>
        <v>15</v>
      </c>
      <c r="H25" s="55">
        <f t="shared" si="2"/>
        <v>61.75</v>
      </c>
      <c r="I25" s="43"/>
      <c r="J25" s="43"/>
    </row>
    <row r="26" spans="1:10" x14ac:dyDescent="0.3">
      <c r="A26" s="43"/>
      <c r="B26" s="53" t="s">
        <v>45</v>
      </c>
      <c r="C26" s="56">
        <v>7.0000000000000007E-2</v>
      </c>
      <c r="D26" s="56">
        <v>7.0000000000000007E-2</v>
      </c>
      <c r="E26" s="56">
        <v>7.0000000000000007E-2</v>
      </c>
      <c r="F26" s="56">
        <v>7.0000000000000007E-2</v>
      </c>
      <c r="G26" s="56">
        <v>7.0000000000000007E-2</v>
      </c>
      <c r="H26" s="56">
        <v>7.0000000000000007E-2</v>
      </c>
      <c r="J26" s="43"/>
    </row>
    <row r="27" spans="1:10" x14ac:dyDescent="0.3">
      <c r="A27" s="43"/>
      <c r="B27" s="53" t="s">
        <v>46</v>
      </c>
      <c r="C27" s="43">
        <f t="shared" ref="C27:H27" si="3">1/((1+C26)^C19)</f>
        <v>1</v>
      </c>
      <c r="D27" s="43">
        <f t="shared" si="3"/>
        <v>0.93457943925233644</v>
      </c>
      <c r="E27" s="43">
        <f t="shared" si="3"/>
        <v>0.87343872827321156</v>
      </c>
      <c r="F27" s="43">
        <f t="shared" si="3"/>
        <v>0.81629787689085187</v>
      </c>
      <c r="G27" s="43">
        <f t="shared" si="3"/>
        <v>0.7628952120475252</v>
      </c>
      <c r="H27" s="43">
        <f t="shared" si="3"/>
        <v>0.71298617948366838</v>
      </c>
      <c r="I27" s="62" t="s">
        <v>54</v>
      </c>
      <c r="J27" s="43"/>
    </row>
    <row r="28" spans="1:10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3">
      <c r="A29" s="43"/>
      <c r="B29" s="57" t="s">
        <v>47</v>
      </c>
      <c r="C29" s="43"/>
      <c r="D29" s="43"/>
      <c r="E29" s="43"/>
      <c r="F29" s="43"/>
      <c r="G29" s="43"/>
      <c r="H29" s="60">
        <f>SUMPRODUCT(C25:H25,C27:H27)</f>
        <v>11.948081871130938</v>
      </c>
      <c r="J29" s="43"/>
    </row>
    <row r="31" spans="1:10" x14ac:dyDescent="0.3">
      <c r="B31" s="62" t="s">
        <v>55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65b3ef4f2db57c8fd06e10d67e29a91c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368f79d5404671231dfb7196e18a5373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EAD199-0E59-45DA-8F06-C5731052A0F8}"/>
</file>

<file path=customXml/itemProps2.xml><?xml version="1.0" encoding="utf-8"?>
<ds:datastoreItem xmlns:ds="http://schemas.openxmlformats.org/officeDocument/2006/customXml" ds:itemID="{DDA652FA-37D8-4E32-8BB6-8973985510D3}"/>
</file>

<file path=customXml/itemProps3.xml><?xml version="1.0" encoding="utf-8"?>
<ds:datastoreItem xmlns:ds="http://schemas.openxmlformats.org/officeDocument/2006/customXml" ds:itemID="{99B05465-4FBF-4D87-8F22-34C3CCBAE3FB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Q3 part c)</vt:lpstr>
      <vt:lpstr>Q4 part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2025-06-21T20:04:51Z</dcterms:created>
  <dcterms:modified xsi:type="dcterms:W3CDTF">2026-04-20T15:22:45Z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1df539-6093-4ec5-baaa-eb0dcc11254e_Enabled">
    <vt:lpwstr>true</vt:lpwstr>
  </property>
  <property fmtid="{D5CDD505-2E9C-101B-9397-08002B2CF9AE}" pid="3" name="MSIP_Label_1f1df539-6093-4ec5-baaa-eb0dcc11254e_SetDate">
    <vt:lpwstr>2025-11-11T18:19:11Z</vt:lpwstr>
  </property>
  <property fmtid="{D5CDD505-2E9C-101B-9397-08002B2CF9AE}" pid="4" name="MSIP_Label_1f1df539-6093-4ec5-baaa-eb0dcc11254e_Method">
    <vt:lpwstr>Standard</vt:lpwstr>
  </property>
  <property fmtid="{D5CDD505-2E9C-101B-9397-08002B2CF9AE}" pid="5" name="MSIP_Label_1f1df539-6093-4ec5-baaa-eb0dcc11254e_Name">
    <vt:lpwstr>General</vt:lpwstr>
  </property>
  <property fmtid="{D5CDD505-2E9C-101B-9397-08002B2CF9AE}" pid="6" name="MSIP_Label_1f1df539-6093-4ec5-baaa-eb0dcc11254e_SiteId">
    <vt:lpwstr>649fc29a-ece3-4a3b-a3c1-680a2f035a6e</vt:lpwstr>
  </property>
  <property fmtid="{D5CDD505-2E9C-101B-9397-08002B2CF9AE}" pid="7" name="MSIP_Label_1f1df539-6093-4ec5-baaa-eb0dcc11254e_ActionId">
    <vt:lpwstr>e31f17d4-da38-4e1e-bf5e-18c8ea7dad84</vt:lpwstr>
  </property>
  <property fmtid="{D5CDD505-2E9C-101B-9397-08002B2CF9AE}" pid="8" name="MSIP_Label_1f1df539-6093-4ec5-baaa-eb0dcc11254e_ContentBits">
    <vt:lpwstr>0</vt:lpwstr>
  </property>
  <property fmtid="{D5CDD505-2E9C-101B-9397-08002B2CF9AE}" pid="9" name="MSIP_Label_1f1df539-6093-4ec5-baaa-eb0dcc11254e_Tag">
    <vt:lpwstr>10, 3, 0, 1</vt:lpwstr>
  </property>
  <property fmtid="{D5CDD505-2E9C-101B-9397-08002B2CF9AE}" pid="10" name="ContentTypeId">
    <vt:lpwstr>0x010100A13D16CE4023BB4BB4110DFC2802C897</vt:lpwstr>
  </property>
</Properties>
</file>